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filterPrivacy="1" codeName="ThisWorkbook"/>
  <xr:revisionPtr revIDLastSave="0" documentId="8_{5DAF3B1F-F30D-A643-B9E0-3E1722739898}" xr6:coauthVersionLast="46" xr6:coauthVersionMax="46" xr10:uidLastSave="{00000000-0000-0000-0000-000000000000}"/>
  <bookViews>
    <workbookView xWindow="0" yWindow="500" windowWidth="22260" windowHeight="12640" xr2:uid="{00000000-000D-0000-FFFF-FFFF00000000}"/>
  </bookViews>
  <sheets>
    <sheet name="Examples" sheetId="1" r:id="rId1"/>
    <sheet name="©" sheetId="2" r:id="rId2"/>
  </sheets>
  <definedNames>
    <definedName name="bm_AgeInYears">Examples!$E$41</definedName>
    <definedName name="bm_AgeInYMD">Examples!$E$97</definedName>
    <definedName name="bm_CalculateBirthdate">Examples!$E$284</definedName>
    <definedName name="bm_CalculateDays">Examples!$E$347</definedName>
    <definedName name="bm_CalculateDeathDate">Examples!$E$293</definedName>
    <definedName name="bm_CalculateMonths">Examples!$E$302</definedName>
    <definedName name="bm_CalculateWeeks">Examples!$E$339</definedName>
    <definedName name="bm_SubtractAddAMonth">Examples!$E$359</definedName>
    <definedName name="valuevx">42.314159</definedName>
    <definedName name="vertex42_copyright" hidden="1">"© 2017 Vertex42 LLC"</definedName>
    <definedName name="vertex42_id" hidden="1">"CalculateAge.xlsx"</definedName>
    <definedName name="vertex42_title" hidden="1">"Calculate Age in Excel"</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0" i="1" l="1"/>
  <c r="M160" i="1" l="1"/>
  <c r="M159" i="1"/>
  <c r="M115" i="1" l="1"/>
  <c r="M112" i="1"/>
  <c r="M376" i="1" l="1"/>
  <c r="M373" i="1"/>
  <c r="M370" i="1"/>
  <c r="M367" i="1"/>
  <c r="M311" i="1"/>
  <c r="M323" i="1"/>
  <c r="M309" i="1"/>
  <c r="K245" i="1" l="1"/>
  <c r="L245" i="1"/>
  <c r="K246" i="1"/>
  <c r="L246" i="1"/>
  <c r="K247" i="1"/>
  <c r="L247" i="1"/>
  <c r="K248" i="1"/>
  <c r="L248" i="1"/>
  <c r="K249" i="1"/>
  <c r="L249" i="1"/>
  <c r="K250" i="1"/>
  <c r="L250" i="1"/>
  <c r="M228" i="1"/>
  <c r="M229" i="1"/>
  <c r="M230" i="1"/>
  <c r="L244" i="1"/>
  <c r="K244" i="1"/>
  <c r="M225" i="1"/>
  <c r="M226" i="1"/>
  <c r="M227" i="1"/>
  <c r="M224" i="1"/>
  <c r="M209" i="1"/>
  <c r="N171" i="1"/>
  <c r="N194" i="1"/>
  <c r="M175" i="1"/>
  <c r="N175" i="1"/>
  <c r="O175" i="1"/>
  <c r="M172" i="1"/>
  <c r="M173" i="1"/>
  <c r="M174" i="1"/>
  <c r="M171" i="1"/>
  <c r="O172" i="1"/>
  <c r="O173" i="1"/>
  <c r="O174" i="1"/>
  <c r="O171" i="1"/>
  <c r="N172" i="1"/>
  <c r="N173" i="1"/>
  <c r="N174" i="1"/>
  <c r="O281" i="1"/>
  <c r="O280" i="1"/>
  <c r="O279" i="1"/>
  <c r="O275" i="1"/>
  <c r="O276" i="1"/>
  <c r="O274" i="1"/>
  <c r="M270" i="1"/>
  <c r="N270" i="1"/>
  <c r="O270" i="1"/>
  <c r="O268" i="1"/>
  <c r="N268" i="1"/>
  <c r="M268" i="1"/>
  <c r="O269" i="1"/>
  <c r="N269" i="1"/>
  <c r="M269" i="1"/>
  <c r="M158" i="1"/>
  <c r="M109" i="1"/>
  <c r="M244" i="1" l="1"/>
  <c r="M245" i="1"/>
  <c r="R245" i="1" s="1"/>
  <c r="M247" i="1"/>
  <c r="M250" i="1"/>
  <c r="M246" i="1"/>
  <c r="M248" i="1"/>
  <c r="M249" i="1"/>
  <c r="O246" i="1"/>
  <c r="O249" i="1"/>
  <c r="O248" i="1"/>
  <c r="O247" i="1"/>
  <c r="O250" i="1"/>
  <c r="O244" i="1"/>
  <c r="O245" i="1"/>
  <c r="O180" i="1"/>
  <c r="M375" i="1"/>
  <c r="M372" i="1"/>
  <c r="M369" i="1"/>
  <c r="M366" i="1"/>
  <c r="P245" i="1" l="1"/>
  <c r="Q245" i="1"/>
  <c r="P244" i="1"/>
  <c r="Q244" i="1"/>
  <c r="R244" i="1"/>
  <c r="P249" i="1"/>
  <c r="Q249" i="1"/>
  <c r="R249" i="1"/>
  <c r="P248" i="1"/>
  <c r="Q248" i="1"/>
  <c r="R248" i="1"/>
  <c r="Q246" i="1"/>
  <c r="R246" i="1"/>
  <c r="P246" i="1"/>
  <c r="P250" i="1"/>
  <c r="Q250" i="1"/>
  <c r="R250" i="1"/>
  <c r="P247" i="1"/>
  <c r="Q247" i="1"/>
  <c r="R247" i="1"/>
  <c r="M333" i="1"/>
  <c r="M310" i="1"/>
  <c r="M324" i="1"/>
  <c r="M332" i="1"/>
  <c r="M330" i="1"/>
  <c r="M331" i="1"/>
  <c r="M322" i="1"/>
  <c r="M321" i="1"/>
  <c r="M354" i="1"/>
  <c r="M352" i="1"/>
  <c r="M308" i="1"/>
  <c r="M307" i="1"/>
  <c r="M350" i="1"/>
  <c r="O299" i="1"/>
  <c r="M157" i="1" l="1"/>
  <c r="M143" i="1"/>
  <c r="M144" i="1"/>
  <c r="M145" i="1"/>
  <c r="M142" i="1"/>
  <c r="M130" i="1"/>
  <c r="M129" i="1"/>
  <c r="M137" i="1"/>
  <c r="M136" i="1"/>
  <c r="M124" i="1"/>
  <c r="M123" i="1"/>
  <c r="M104" i="1"/>
  <c r="M343" i="1"/>
  <c r="M342" i="1"/>
  <c r="M90" i="1"/>
  <c r="M91" i="1"/>
  <c r="M89" i="1"/>
  <c r="M82" i="1"/>
  <c r="M81" i="1"/>
  <c r="M78" i="1"/>
  <c r="M77" i="1"/>
  <c r="M63" i="1"/>
  <c r="M64" i="1"/>
  <c r="M65" i="1"/>
  <c r="M66" i="1"/>
  <c r="M67" i="1"/>
  <c r="M68" i="1"/>
  <c r="M62" i="1"/>
  <c r="M47" i="1"/>
  <c r="M52" i="1"/>
  <c r="M51" i="1"/>
  <c r="M50" i="1"/>
  <c r="M49" i="1"/>
  <c r="M48" i="1"/>
  <c r="M46" i="1"/>
  <c r="K151" i="1" l="1"/>
  <c r="K149" i="1"/>
</calcChain>
</file>

<file path=xl/sharedStrings.xml><?xml version="1.0" encoding="utf-8"?>
<sst xmlns="http://schemas.openxmlformats.org/spreadsheetml/2006/main" count="364" uniqueCount="191">
  <si>
    <t>© 2017 Vertex42 LLC</t>
  </si>
  <si>
    <t>Result</t>
  </si>
  <si>
    <t>Formula:</t>
  </si>
  <si>
    <t>Start Date</t>
  </si>
  <si>
    <t>End Date</t>
  </si>
  <si>
    <t>NOTE</t>
  </si>
  <si>
    <t>REFERENCES</t>
  </si>
  <si>
    <t>ARTICLE</t>
  </si>
  <si>
    <t>By Vertex42.com</t>
  </si>
  <si>
    <t>This spreadsheet, including all worksheets and associated content is a copyrighted work under the United States and other copyright laws.</t>
  </si>
  <si>
    <t>https://www.vertex42.com/licensing/EULA_privateuse.html</t>
  </si>
  <si>
    <t>Do not submit copies or modifications of this file to any website or online template gallery.</t>
  </si>
  <si>
    <t>Please review the following license agreement to learn how you may or may not use this file. Thank you.</t>
  </si>
  <si>
    <t>https://www.vertex42.com/blog/excel-formulas/calculate-age-in-excel.html</t>
  </si>
  <si>
    <t>Calculate Age in Years</t>
  </si>
  <si>
    <t>Method 1: Use DATEDIF to return the number of whole years between two dates</t>
  </si>
  <si>
    <t>start &gt; end</t>
  </si>
  <si>
    <t>start = leap day</t>
  </si>
  <si>
    <t>birth_date</t>
  </si>
  <si>
    <t>as_of_date</t>
  </si>
  <si>
    <r>
      <t xml:space="preserve">To force an error when </t>
    </r>
    <r>
      <rPr>
        <i/>
        <sz val="11"/>
        <color theme="1"/>
        <rFont val="Arial"/>
        <family val="2"/>
        <scheme val="minor"/>
      </rPr>
      <t>start</t>
    </r>
    <r>
      <rPr>
        <sz val="11"/>
        <color theme="1"/>
        <rFont val="Arial"/>
        <family val="2"/>
        <scheme val="minor"/>
      </rPr>
      <t xml:space="preserve"> &gt; </t>
    </r>
    <r>
      <rPr>
        <i/>
        <sz val="11"/>
        <color theme="1"/>
        <rFont val="Arial"/>
        <family val="2"/>
        <scheme val="minor"/>
      </rPr>
      <t>end</t>
    </r>
    <r>
      <rPr>
        <sz val="11"/>
        <color theme="1"/>
        <rFont val="Arial"/>
        <family val="2"/>
        <scheme val="minor"/>
      </rPr>
      <t>, wrap the function with =IF(</t>
    </r>
    <r>
      <rPr>
        <i/>
        <sz val="11"/>
        <color theme="1"/>
        <rFont val="Arial"/>
        <family val="2"/>
        <scheme val="minor"/>
      </rPr>
      <t>start</t>
    </r>
    <r>
      <rPr>
        <sz val="11"/>
        <color theme="1"/>
        <rFont val="Arial"/>
        <family val="2"/>
        <scheme val="minor"/>
      </rPr>
      <t>&gt;</t>
    </r>
    <r>
      <rPr>
        <i/>
        <sz val="11"/>
        <color theme="1"/>
        <rFont val="Arial"/>
        <family val="2"/>
        <scheme val="minor"/>
      </rPr>
      <t>end</t>
    </r>
    <r>
      <rPr>
        <sz val="11"/>
        <color theme="1"/>
        <rFont val="Arial"/>
        <family val="2"/>
        <scheme val="minor"/>
      </rPr>
      <t>,NA(),</t>
    </r>
    <r>
      <rPr>
        <i/>
        <sz val="11"/>
        <color theme="1"/>
        <rFont val="Arial"/>
        <family val="2"/>
        <scheme val="minor"/>
      </rPr>
      <t>original_formula</t>
    </r>
    <r>
      <rPr>
        <sz val="11"/>
        <color theme="1"/>
        <rFont val="Arial"/>
        <family val="2"/>
        <scheme val="minor"/>
      </rPr>
      <t>). If it is important enough to count 2/29/2016 to 2/28/2017 as a whole year, you can add the following to this formula: +IF( AND(MONTH(start)=2,DAY(start)=29,MONTH(end)=2,DAY(end)=28),1,0)</t>
    </r>
  </si>
  <si>
    <t>Method 2: Calculate age in years without using DATEDIF</t>
  </si>
  <si>
    <t>Method 3: Return a decimal number of years between two dates</t>
  </si>
  <si>
    <t>start_date</t>
  </si>
  <si>
    <t>end_date</t>
  </si>
  <si>
    <t>CAUTION</t>
  </si>
  <si>
    <t>Using INT or ROUNDDOWN with this method to return the number of whole years between two dates will sometimes lead to incorrect results (e.g. 28-Feb-2013 to 28-Feb-2016). This method is not a valid substitute for DATEDIF(start,end,"y").</t>
  </si>
  <si>
    <t>Note that this formula returns an incorrect result for 31-Jul-2012 to 30-Jul-2015. Using INT or ROUNDDOWN with this method to return the number of whole years between two dates will sometimes lead to incorrect results (e.g. 28-Feb-2013 to 28-Feb-2016).</t>
  </si>
  <si>
    <r>
      <t>=</t>
    </r>
    <r>
      <rPr>
        <b/>
        <sz val="11"/>
        <rFont val="Arial"/>
        <family val="2"/>
        <scheme val="minor"/>
      </rPr>
      <t>YEARFRAC</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t>
    </r>
    <r>
      <rPr>
        <i/>
        <sz val="11"/>
        <color theme="0"/>
        <rFont val="Arial"/>
        <family val="2"/>
        <scheme val="minor"/>
      </rPr>
      <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</si>
  <si>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365.25</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</si>
  <si>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365.2422</t>
    </r>
  </si>
  <si>
    <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))&gt;</t>
    </r>
    <r>
      <rPr>
        <i/>
        <sz val="11"/>
        <rFont val="Arial"/>
        <family val="2"/>
        <scheme val="minor"/>
      </rPr>
      <t>end</t>
    </r>
    <r>
      <rPr>
        <sz val="11"/>
        <rFont val="Arial"/>
        <family val="2"/>
        <scheme val="minor"/>
      </rPr>
      <t xml:space="preserve"> )</t>
    </r>
  </si>
  <si>
    <r>
      <t>=</t>
    </r>
    <r>
      <rPr>
        <b/>
        <sz val="11"/>
        <rFont val="Arial"/>
        <family val="2"/>
        <scheme val="minor"/>
      </rPr>
      <t>DATEDIF</t>
    </r>
    <r>
      <rPr>
        <sz val="11"/>
        <rFont val="Arial"/>
        <family val="2"/>
        <scheme val="minor"/>
      </rPr>
      <t>(</t>
    </r>
    <r>
      <rPr>
        <i/>
        <sz val="11"/>
        <rFont val="Arial"/>
        <family val="2"/>
        <scheme val="minor"/>
      </rPr>
      <t>birth_date</t>
    </r>
    <r>
      <rPr>
        <sz val="11"/>
        <rFont val="Arial"/>
        <family val="2"/>
        <scheme val="minor"/>
      </rPr>
      <t>,</t>
    </r>
    <r>
      <rPr>
        <i/>
        <sz val="11"/>
        <rFont val="Arial"/>
        <family val="2"/>
        <scheme val="minor"/>
      </rPr>
      <t>as_of_date</t>
    </r>
    <r>
      <rPr>
        <sz val="11"/>
        <rFont val="Arial"/>
        <family val="2"/>
        <scheme val="minor"/>
      </rPr>
      <t>,"y")</t>
    </r>
  </si>
  <si>
    <t>Use DATEDIF to Calculate Age in Excel</t>
  </si>
  <si>
    <t>DATEDIF allows the start and end dates to be text. It uses the DATEVALUE function to convert the text-based dates to date values. The dates cannot be earlier than 1900.</t>
  </si>
  <si>
    <t>Calculate Age in Years, Months and Days</t>
  </si>
  <si>
    <t>years</t>
  </si>
  <si>
    <t>months</t>
  </si>
  <si>
    <r>
      <rPr>
        <b/>
        <sz val="12"/>
        <color theme="3"/>
        <rFont val="Arial"/>
        <family val="2"/>
        <scheme val="minor"/>
      </rPr>
      <t>Step 3</t>
    </r>
    <r>
      <rPr>
        <sz val="12"/>
        <color theme="3"/>
        <rFont val="Arial"/>
        <family val="2"/>
        <scheme val="minor"/>
      </rPr>
      <t xml:space="preserve">: Calculate the remaining number of </t>
    </r>
    <r>
      <rPr>
        <b/>
        <sz val="12"/>
        <color theme="3"/>
        <rFont val="Arial"/>
        <family val="2"/>
        <scheme val="minor"/>
      </rPr>
      <t>days</t>
    </r>
    <r>
      <rPr>
        <sz val="12"/>
        <color theme="3"/>
        <rFont val="Arial"/>
        <family val="2"/>
        <scheme val="minor"/>
      </rPr>
      <t xml:space="preserve"> after subtracting years and months from the end date.</t>
    </r>
  </si>
  <si>
    <r>
      <rPr>
        <b/>
        <sz val="12"/>
        <color theme="3"/>
        <rFont val="Arial"/>
        <family val="2"/>
        <scheme val="minor"/>
      </rPr>
      <t>Step 1</t>
    </r>
    <r>
      <rPr>
        <sz val="12"/>
        <color theme="3"/>
        <rFont val="Arial"/>
        <family val="2"/>
        <scheme val="minor"/>
      </rPr>
      <t xml:space="preserve">: Calculate the number of complete </t>
    </r>
    <r>
      <rPr>
        <b/>
        <sz val="12"/>
        <color theme="3"/>
        <rFont val="Arial"/>
        <family val="2"/>
        <scheme val="minor"/>
      </rPr>
      <t>years</t>
    </r>
  </si>
  <si>
    <t>WRONG:</t>
  </si>
  <si>
    <t>should be 0</t>
  </si>
  <si>
    <t>CORRECT:</t>
  </si>
  <si>
    <t>The following formula is a suggested work around on the Microsoft support site, but it is not correct.</t>
  </si>
  <si>
    <r>
      <t xml:space="preserve">The following formula correctly calculates remaining days after </t>
    </r>
    <r>
      <rPr>
        <b/>
        <sz val="11"/>
        <color theme="1"/>
        <rFont val="Arial"/>
        <family val="2"/>
        <scheme val="minor"/>
      </rPr>
      <t>Subtracting</t>
    </r>
    <r>
      <rPr>
        <sz val="11"/>
        <color theme="1"/>
        <rFont val="Arial"/>
        <family val="2"/>
        <scheme val="minor"/>
      </rPr>
      <t xml:space="preserve"> whole months from the </t>
    </r>
    <r>
      <rPr>
        <b/>
        <sz val="11"/>
        <color theme="1"/>
        <rFont val="Arial"/>
        <family val="2"/>
        <scheme val="minor"/>
      </rPr>
      <t>End Date</t>
    </r>
    <r>
      <rPr>
        <sz val="11"/>
        <color theme="1"/>
        <rFont val="Arial"/>
        <family val="2"/>
        <scheme val="minor"/>
      </rPr>
      <t>.</t>
    </r>
  </si>
  <si>
    <t>ref: https://support.office.com/en-us/article/DATEDIF-function-25dba1a4-2812-480b-84dd-8b32a451b35c</t>
  </si>
  <si>
    <r>
      <rPr>
        <b/>
        <sz val="12"/>
        <color theme="3"/>
        <rFont val="Arial"/>
        <family val="2"/>
        <scheme val="minor"/>
      </rPr>
      <t>Step 4</t>
    </r>
    <r>
      <rPr>
        <sz val="12"/>
        <color theme="3"/>
        <rFont val="Arial"/>
        <family val="2"/>
        <scheme val="minor"/>
      </rPr>
      <t>: Concatenate the results from steps 1-3</t>
    </r>
  </si>
  <si>
    <r>
      <t>=</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 xml:space="preserve">, </t>
    </r>
    <r>
      <rPr>
        <i/>
        <sz val="11"/>
        <rFont val="Arial"/>
        <family val="2"/>
        <scheme val="minor"/>
      </rPr>
      <t>end</t>
    </r>
    <r>
      <rPr>
        <sz val="11"/>
        <rFont val="Arial"/>
        <family val="2"/>
        <scheme val="minor"/>
      </rPr>
      <t xml:space="preserve">, "y") &amp; "y " &amp;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 xml:space="preserve">, </t>
    </r>
    <r>
      <rPr>
        <i/>
        <sz val="11"/>
        <rFont val="Arial"/>
        <family val="2"/>
        <scheme val="minor"/>
      </rPr>
      <t>end</t>
    </r>
    <r>
      <rPr>
        <sz val="11"/>
        <rFont val="Arial"/>
        <family val="2"/>
        <scheme val="minor"/>
      </rPr>
      <t>, "ym") &amp; "m " &amp; (</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end</t>
    </r>
    <r>
      <rPr>
        <sz val="11"/>
        <rFont val="Arial"/>
        <family val="2"/>
        <scheme val="minor"/>
      </rPr>
      <t>))-</t>
    </r>
    <r>
      <rPr>
        <i/>
        <sz val="11"/>
        <rFont val="Arial"/>
        <family val="2"/>
        <scheme val="minor"/>
      </rPr>
      <t>start</t>
    </r>
    <r>
      <rPr>
        <sz val="11"/>
        <rFont val="Arial"/>
        <family val="2"/>
        <scheme val="minor"/>
      </rPr>
      <t>) &amp; "d"</t>
    </r>
  </si>
  <si>
    <t>Using the "md" option for DATEDIF does not always give correct results.</t>
  </si>
  <si>
    <r>
      <t xml:space="preserve">The "md" option uses the method of returning remaining days after </t>
    </r>
    <r>
      <rPr>
        <b/>
        <sz val="11"/>
        <color theme="1"/>
        <rFont val="Arial"/>
        <family val="2"/>
        <scheme val="minor"/>
      </rPr>
      <t>Adding</t>
    </r>
    <r>
      <rPr>
        <sz val="11"/>
        <color theme="1"/>
        <rFont val="Arial"/>
        <family val="2"/>
        <scheme val="minor"/>
      </rPr>
      <t xml:space="preserve"> whole months to the </t>
    </r>
    <r>
      <rPr>
        <b/>
        <sz val="11"/>
        <color theme="1"/>
        <rFont val="Arial"/>
        <family val="2"/>
        <scheme val="minor"/>
      </rPr>
      <t>Start Date</t>
    </r>
    <r>
      <rPr>
        <sz val="11"/>
        <color theme="1"/>
        <rFont val="Arial"/>
        <family val="2"/>
        <scheme val="minor"/>
      </rPr>
      <t>.</t>
    </r>
  </si>
  <si>
    <r>
      <rPr>
        <b/>
        <sz val="12"/>
        <color theme="3"/>
        <rFont val="Arial"/>
        <family val="2"/>
        <scheme val="minor"/>
      </rPr>
      <t>Step 5</t>
    </r>
    <r>
      <rPr>
        <sz val="12"/>
        <color theme="3"/>
        <rFont val="Arial"/>
        <family val="2"/>
        <scheme val="minor"/>
      </rPr>
      <t>: Substitute formulas for steps 1-3 into the formula in step 4</t>
    </r>
  </si>
  <si>
    <t>Calculate the Birthdate if you Know the Death Date and Age</t>
  </si>
  <si>
    <t>Years</t>
  </si>
  <si>
    <t>Months</t>
  </si>
  <si>
    <t>Days</t>
  </si>
  <si>
    <t>Calculate the Death Date if you Know the Birthdate and Age</t>
  </si>
  <si>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years</t>
    </r>
    <r>
      <rPr>
        <sz val="11"/>
        <rFont val="Arial"/>
        <family val="2"/>
        <scheme val="minor"/>
      </rPr>
      <t>,</t>
    </r>
    <r>
      <rPr>
        <b/>
        <sz val="11"/>
        <rFont val="Arial"/>
        <family val="2"/>
        <scheme val="minor"/>
      </rPr>
      <t>MONTH</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months</t>
    </r>
    <r>
      <rPr>
        <sz val="11"/>
        <rFont val="Arial"/>
        <family val="2"/>
        <scheme val="minor"/>
      </rPr>
      <t>,</t>
    </r>
    <r>
      <rPr>
        <b/>
        <sz val="11"/>
        <rFont val="Arial"/>
        <family val="2"/>
        <scheme val="minor"/>
      </rPr>
      <t>DAY</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days</t>
    </r>
    <r>
      <rPr>
        <sz val="11"/>
        <rFont val="Arial"/>
        <family val="2"/>
        <scheme val="minor"/>
      </rPr>
      <t>)</t>
    </r>
  </si>
  <si>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years</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months</t>
    </r>
    <r>
      <rPr>
        <sz val="11"/>
        <rFont val="Arial"/>
        <family val="2"/>
        <scheme val="minor"/>
      </rPr>
      <t>,</t>
    </r>
    <r>
      <rPr>
        <b/>
        <sz val="11"/>
        <rFont val="Arial"/>
        <family val="2"/>
        <scheme val="minor"/>
      </rPr>
      <t>DAY</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days</t>
    </r>
    <r>
      <rPr>
        <sz val="11"/>
        <rFont val="Arial"/>
        <family val="2"/>
        <scheme val="minor"/>
      </rPr>
      <t>)</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</si>
  <si>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t>
    </r>
  </si>
  <si>
    <t>Weeks</t>
  </si>
  <si>
    <r>
      <t>=</t>
    </r>
    <r>
      <rPr>
        <b/>
        <sz val="11"/>
        <rFont val="Arial"/>
        <family val="2"/>
        <scheme val="minor"/>
      </rPr>
      <t>DATEDIF</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,"m")</t>
    </r>
  </si>
  <si>
    <r>
      <t>=</t>
    </r>
    <r>
      <rPr>
        <b/>
        <sz val="11"/>
        <rFont val="Arial"/>
        <family val="2"/>
        <scheme val="minor"/>
      </rPr>
      <t>INT</t>
    </r>
    <r>
      <rPr>
        <sz val="11"/>
        <rFont val="Arial"/>
        <family val="2"/>
        <scheme val="minor"/>
      </rPr>
      <t>( (</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7 )</t>
    </r>
  </si>
  <si>
    <r>
      <t>=</t>
    </r>
    <r>
      <rPr>
        <b/>
        <sz val="11"/>
        <rFont val="Arial"/>
        <family val="2"/>
        <scheme val="minor"/>
      </rPr>
      <t>DATEDIF</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,"d")</t>
    </r>
  </si>
  <si>
    <r>
      <t>=</t>
    </r>
    <r>
      <rPr>
        <b/>
        <sz val="11"/>
        <rFont val="Arial"/>
        <family val="2"/>
        <scheme val="minor"/>
      </rPr>
      <t>DAYS</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start_date</t>
    </r>
    <r>
      <rPr>
        <sz val="11"/>
        <rFont val="Arial"/>
        <family val="2"/>
        <scheme val="minor"/>
      </rPr>
      <t>)</t>
    </r>
  </si>
  <si>
    <r>
      <t>=12*(</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&lt;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t>
    </r>
  </si>
  <si>
    <t>start</t>
  </si>
  <si>
    <t>end</t>
  </si>
  <si>
    <t>Method 2: Alternative to DATEDIF</t>
  </si>
  <si>
    <t>Method 1: Using DATEDIF(start,end,"m")</t>
  </si>
  <si>
    <t>Calculate Number of Months Between Two Dates</t>
  </si>
  <si>
    <t>Calculate Number of Weeks Between Two Dates</t>
  </si>
  <si>
    <t>Calculate Number of Days Between Two Dates</t>
  </si>
  <si>
    <t>If both dates are the end of the month, then you may want to treat the difference between them as whole months. This formula handles that situation. This formula may be useful in situations involving bills or payments or pay periods that are always at the end of the month.</t>
  </si>
  <si>
    <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))*12 +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IF</t>
    </r>
    <r>
      <rPr>
        <sz val="11"/>
        <rFont val="Arial"/>
        <family val="2"/>
        <scheme val="minor"/>
      </rPr>
      <t xml:space="preserve">( </t>
    </r>
    <r>
      <rPr>
        <b/>
        <sz val="11"/>
        <rFont val="Arial"/>
        <family val="2"/>
        <scheme val="minor"/>
      </rPr>
      <t>AND</t>
    </r>
    <r>
      <rPr>
        <sz val="11"/>
        <rFont val="Arial"/>
        <family val="2"/>
        <scheme val="minor"/>
      </rPr>
      <t>(</t>
    </r>
    <r>
      <rPr>
        <i/>
        <sz val="11"/>
        <rFont val="Arial"/>
        <family val="2"/>
        <scheme val="minor"/>
      </rPr>
      <t>end</t>
    </r>
    <r>
      <rPr>
        <sz val="11"/>
        <rFont val="Arial"/>
        <family val="2"/>
        <scheme val="minor"/>
      </rPr>
      <t>=</t>
    </r>
    <r>
      <rPr>
        <b/>
        <sz val="11"/>
        <rFont val="Arial"/>
        <family val="2"/>
        <scheme val="minor"/>
      </rPr>
      <t>EOMONTH</t>
    </r>
    <r>
      <rPr>
        <sz val="11"/>
        <rFont val="Arial"/>
        <family val="2"/>
        <scheme val="minor"/>
      </rPr>
      <t>(</t>
    </r>
    <r>
      <rPr>
        <i/>
        <sz val="11"/>
        <rFont val="Arial"/>
        <family val="2"/>
        <scheme val="minor"/>
      </rPr>
      <t>end</t>
    </r>
    <r>
      <rPr>
        <sz val="11"/>
        <rFont val="Arial"/>
        <family val="2"/>
        <scheme val="minor"/>
      </rPr>
      <t xml:space="preserve">,0), </t>
    </r>
    <r>
      <rPr>
        <i/>
        <sz val="11"/>
        <rFont val="Arial"/>
        <family val="2"/>
        <scheme val="minor"/>
      </rPr>
      <t>start</t>
    </r>
    <r>
      <rPr>
        <sz val="11"/>
        <rFont val="Arial"/>
        <family val="2"/>
        <scheme val="minor"/>
      </rPr>
      <t>=</t>
    </r>
    <r>
      <rPr>
        <b/>
        <sz val="11"/>
        <rFont val="Arial"/>
        <family val="2"/>
        <scheme val="minor"/>
      </rPr>
      <t>EOMONTH</t>
    </r>
    <r>
      <rPr>
        <sz val="11"/>
        <rFont val="Arial"/>
        <family val="2"/>
        <scheme val="minor"/>
      </rPr>
      <t>(</t>
    </r>
    <r>
      <rPr>
        <i/>
        <sz val="11"/>
        <rFont val="Arial"/>
        <family val="2"/>
        <scheme val="minor"/>
      </rPr>
      <t>start</t>
    </r>
    <r>
      <rPr>
        <sz val="11"/>
        <rFont val="Arial"/>
        <family val="2"/>
        <scheme val="minor"/>
      </rPr>
      <t xml:space="preserve">,0)), 0, </t>
    </r>
    <r>
      <rPr>
        <b/>
        <sz val="11"/>
        <rFont val="Arial"/>
        <family val="2"/>
        <scheme val="minor"/>
      </rPr>
      <t>IF</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&gt;=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),0,-1) )</t>
    </r>
  </si>
  <si>
    <r>
      <t>To return the decimal number of weeks, use =(</t>
    </r>
    <r>
      <rPr>
        <i/>
        <sz val="11"/>
        <color theme="1"/>
        <rFont val="Arial"/>
        <family val="2"/>
        <scheme val="minor"/>
      </rPr>
      <t>end_date</t>
    </r>
    <r>
      <rPr>
        <sz val="11"/>
        <color theme="1"/>
        <rFont val="Arial"/>
        <family val="2"/>
        <scheme val="minor"/>
      </rPr>
      <t>-</t>
    </r>
    <r>
      <rPr>
        <i/>
        <sz val="11"/>
        <color theme="1"/>
        <rFont val="Arial"/>
        <family val="2"/>
        <scheme val="minor"/>
      </rPr>
      <t>start_date</t>
    </r>
    <r>
      <rPr>
        <sz val="11"/>
        <color theme="1"/>
        <rFont val="Arial"/>
        <family val="2"/>
        <scheme val="minor"/>
      </rPr>
      <t>)/7.</t>
    </r>
  </si>
  <si>
    <t>Using DATEDIF or DAYS allows the start_date and end_date to be text instead of date values. The dates cannot be earlier than the year 1900.</t>
  </si>
  <si>
    <t>date_value</t>
  </si>
  <si>
    <t>Bookmarks:</t>
  </si>
  <si>
    <t>Calculate the Death Date (add years, months and days to a date)</t>
  </si>
  <si>
    <t>Calculate the Birth Date (subtract years, months and days from a date)</t>
  </si>
  <si>
    <t>Subtract or Add a Month</t>
  </si>
  <si>
    <r>
      <t xml:space="preserve">= </t>
    </r>
    <r>
      <rPr>
        <i/>
        <sz val="11"/>
        <rFont val="Arial"/>
        <family val="2"/>
        <scheme val="minor"/>
      </rPr>
      <t>date_value</t>
    </r>
    <r>
      <rPr>
        <sz val="11"/>
        <rFont val="Arial"/>
        <family val="2"/>
        <scheme val="minor"/>
      </rPr>
      <t xml:space="preserve"> + 30 * </t>
    </r>
    <r>
      <rPr>
        <i/>
        <sz val="11"/>
        <rFont val="Arial"/>
        <family val="2"/>
        <scheme val="minor"/>
      </rPr>
      <t>months</t>
    </r>
  </si>
  <si>
    <t>There are many methods for subtracting or adding months. The method you choose should depend on how you want to handle the fact that months have different numbers of days. In each of these formulas, if you choose a negative number of months, they will be subtracted from the date, while a positive number of months will be added.</t>
  </si>
  <si>
    <r>
      <t>=</t>
    </r>
    <r>
      <rPr>
        <b/>
        <sz val="11"/>
        <rFont val="Arial"/>
        <family val="2"/>
        <scheme val="minor"/>
      </rPr>
      <t>EDATE</t>
    </r>
    <r>
      <rPr>
        <sz val="11"/>
        <rFont val="Arial"/>
        <family val="2"/>
        <scheme val="minor"/>
      </rPr>
      <t>(</t>
    </r>
    <r>
      <rPr>
        <i/>
        <sz val="11"/>
        <rFont val="Arial"/>
        <family val="2"/>
        <scheme val="minor"/>
      </rPr>
      <t>date</t>
    </r>
    <r>
      <rPr>
        <sz val="11"/>
        <rFont val="Arial"/>
        <family val="2"/>
        <scheme val="minor"/>
      </rPr>
      <t xml:space="preserve">, </t>
    </r>
    <r>
      <rPr>
        <i/>
        <sz val="11"/>
        <rFont val="Arial"/>
        <family val="2"/>
        <scheme val="minor"/>
      </rPr>
      <t>months</t>
    </r>
    <r>
      <rPr>
        <sz val="11"/>
        <rFont val="Arial"/>
        <family val="2"/>
        <scheme val="minor"/>
      </rPr>
      <t>)</t>
    </r>
  </si>
  <si>
    <r>
      <t>=</t>
    </r>
    <r>
      <rPr>
        <b/>
        <sz val="11"/>
        <rFont val="Arial"/>
        <family val="2"/>
        <scheme val="minor"/>
      </rPr>
      <t>EOMONTH</t>
    </r>
    <r>
      <rPr>
        <sz val="11"/>
        <rFont val="Arial"/>
        <family val="2"/>
        <scheme val="minor"/>
      </rPr>
      <t>(</t>
    </r>
    <r>
      <rPr>
        <i/>
        <sz val="11"/>
        <rFont val="Arial"/>
        <family val="2"/>
        <scheme val="minor"/>
      </rPr>
      <t>date</t>
    </r>
    <r>
      <rPr>
        <sz val="11"/>
        <rFont val="Arial"/>
        <family val="2"/>
        <scheme val="minor"/>
      </rPr>
      <t xml:space="preserve">, </t>
    </r>
    <r>
      <rPr>
        <i/>
        <sz val="11"/>
        <rFont val="Arial"/>
        <family val="2"/>
        <scheme val="minor"/>
      </rPr>
      <t>months</t>
    </r>
    <r>
      <rPr>
        <sz val="11"/>
        <rFont val="Arial"/>
        <family val="2"/>
        <scheme val="minor"/>
      </rPr>
      <t>)</t>
    </r>
  </si>
  <si>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date</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date</t>
    </r>
    <r>
      <rPr>
        <sz val="11"/>
        <rFont val="Arial"/>
        <family val="2"/>
        <scheme val="minor"/>
      </rPr>
      <t>)+</t>
    </r>
    <r>
      <rPr>
        <i/>
        <sz val="11"/>
        <rFont val="Arial"/>
        <family val="2"/>
        <scheme val="minor"/>
      </rPr>
      <t>months</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date</t>
    </r>
    <r>
      <rPr>
        <sz val="11"/>
        <rFont val="Arial"/>
        <family val="2"/>
        <scheme val="minor"/>
      </rPr>
      <t>))</t>
    </r>
  </si>
  <si>
    <t>support.office.com : Calculate the difference between two dates</t>
  </si>
  <si>
    <t>Use DATE to add a combination of years, months and days to a start date. Whether the answer is correct depends upon the methodology used to calculate the age.</t>
  </si>
  <si>
    <t>Use DATE to subtract a combination of years, months and days from an end date. Whether the answer is correct depends upon the methodology used to calculate the age.</t>
  </si>
  <si>
    <t>TEMPLATE</t>
  </si>
  <si>
    <r>
      <t xml:space="preserve">See this formula in action: </t>
    </r>
    <r>
      <rPr>
        <b/>
        <sz val="11"/>
        <color theme="10"/>
        <rFont val="Arial"/>
        <family val="2"/>
        <scheme val="minor"/>
      </rPr>
      <t>Birth Calendar with Ages</t>
    </r>
  </si>
  <si>
    <r>
      <t xml:space="preserve">support.office.com : </t>
    </r>
    <r>
      <rPr>
        <b/>
        <u/>
        <sz val="11"/>
        <color theme="10"/>
        <rFont val="Arial"/>
        <family val="2"/>
        <scheme val="minor"/>
      </rPr>
      <t>EDATE</t>
    </r>
    <r>
      <rPr>
        <u/>
        <sz val="11"/>
        <color theme="10"/>
        <rFont val="Arial"/>
        <family val="2"/>
        <scheme val="minor"/>
      </rPr>
      <t xml:space="preserve"> Function</t>
    </r>
  </si>
  <si>
    <r>
      <t xml:space="preserve">support.office.com : </t>
    </r>
    <r>
      <rPr>
        <b/>
        <u/>
        <sz val="11"/>
        <color theme="10"/>
        <rFont val="Arial"/>
        <family val="2"/>
        <scheme val="minor"/>
      </rPr>
      <t>DATEDIF</t>
    </r>
    <r>
      <rPr>
        <u/>
        <sz val="11"/>
        <color theme="10"/>
        <rFont val="Arial"/>
        <family val="2"/>
        <scheme val="minor"/>
      </rPr>
      <t xml:space="preserve"> Function</t>
    </r>
  </si>
  <si>
    <r>
      <t xml:space="preserve">See </t>
    </r>
    <r>
      <rPr>
        <b/>
        <sz val="11"/>
        <color theme="10"/>
        <rFont val="Arial"/>
        <family val="2"/>
        <scheme val="minor"/>
      </rPr>
      <t>EDATE</t>
    </r>
    <r>
      <rPr>
        <sz val="11"/>
        <color theme="10"/>
        <rFont val="Arial"/>
        <family val="2"/>
        <scheme val="minor"/>
      </rPr>
      <t xml:space="preserve"> in action: </t>
    </r>
    <r>
      <rPr>
        <b/>
        <sz val="11"/>
        <color theme="10"/>
        <rFont val="Arial"/>
        <family val="2"/>
        <scheme val="minor"/>
      </rPr>
      <t>Fiscal Year Calendar</t>
    </r>
  </si>
  <si>
    <t>Years:</t>
  </si>
  <si>
    <t>Months:</t>
  </si>
  <si>
    <t>Days:</t>
  </si>
  <si>
    <r>
      <rPr>
        <i/>
        <sz val="11"/>
        <rFont val="Arial"/>
        <family val="2"/>
        <scheme val="minor"/>
      </rPr>
      <t>years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t>
    </r>
  </si>
  <si>
    <r>
      <rPr>
        <i/>
        <sz val="11"/>
        <rFont val="Arial"/>
        <family val="2"/>
        <scheme val="minor"/>
      </rPr>
      <t>months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"ym")</t>
    </r>
  </si>
  <si>
    <r>
      <rPr>
        <sz val="11"/>
        <rFont val="Arial"/>
        <family val="2"/>
        <scheme val="minor"/>
      </rPr>
      <t>=</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"md")</t>
    </r>
  </si>
  <si>
    <r>
      <t>=</t>
    </r>
    <r>
      <rPr>
        <i/>
        <sz val="11"/>
        <rFont val="Arial"/>
        <family val="2"/>
        <scheme val="minor"/>
      </rPr>
      <t>end</t>
    </r>
    <r>
      <rPr>
        <sz val="11"/>
        <rFont val="Arial"/>
        <family val="2"/>
        <scheme val="minor"/>
      </rPr>
      <t xml:space="preserve"> - </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t>
    </r>
  </si>
  <si>
    <r>
      <t>=</t>
    </r>
    <r>
      <rPr>
        <i/>
        <sz val="11"/>
        <rFont val="Arial"/>
        <family val="2"/>
        <scheme val="minor"/>
      </rPr>
      <t>end_date</t>
    </r>
    <r>
      <rPr>
        <sz val="11"/>
        <rFont val="Arial"/>
        <family val="2"/>
        <scheme val="minor"/>
      </rPr>
      <t>-</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end_date</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end_date</t>
    </r>
    <r>
      <rPr>
        <sz val="11"/>
        <rFont val="Arial"/>
        <family val="2"/>
        <scheme val="minor"/>
      </rPr>
      <t>), 1)</t>
    </r>
  </si>
  <si>
    <t>days</t>
  </si>
  <si>
    <r>
      <rPr>
        <i/>
        <sz val="11"/>
        <rFont val="Arial"/>
        <family val="2"/>
        <scheme val="minor"/>
      </rPr>
      <t>days</t>
    </r>
    <r>
      <rPr>
        <sz val="11"/>
        <rFont val="Arial"/>
        <family val="2"/>
        <scheme val="minor"/>
      </rPr>
      <t xml:space="preserve"> =</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 </t>
    </r>
    <r>
      <rPr>
        <i/>
        <sz val="11"/>
        <rFont val="Arial"/>
        <family val="2"/>
        <scheme val="minor"/>
      </rPr>
      <t>start</t>
    </r>
  </si>
  <si>
    <r>
      <t>=</t>
    </r>
    <r>
      <rPr>
        <i/>
        <sz val="11"/>
        <rFont val="Arial"/>
        <family val="2"/>
        <scheme val="minor"/>
      </rPr>
      <t>years</t>
    </r>
    <r>
      <rPr>
        <sz val="11"/>
        <color theme="1"/>
        <rFont val="Arial"/>
        <family val="2"/>
        <scheme val="minor"/>
      </rPr>
      <t>&amp;" years "&amp;</t>
    </r>
    <r>
      <rPr>
        <i/>
        <sz val="11"/>
        <color theme="1"/>
        <rFont val="Arial"/>
        <family val="2"/>
        <scheme val="minor"/>
      </rPr>
      <t>months</t>
    </r>
    <r>
      <rPr>
        <sz val="11"/>
        <color theme="1"/>
        <rFont val="Arial"/>
        <family val="2"/>
        <scheme val="minor"/>
      </rPr>
      <t>&amp;" months and "&amp;</t>
    </r>
    <r>
      <rPr>
        <i/>
        <sz val="11"/>
        <color theme="1"/>
        <rFont val="Arial"/>
        <family val="2"/>
        <scheme val="minor"/>
      </rPr>
      <t>days</t>
    </r>
    <r>
      <rPr>
        <sz val="11"/>
        <color theme="1"/>
        <rFont val="Arial"/>
        <family val="2"/>
        <scheme val="minor"/>
      </rPr>
      <t>&amp;" days"</t>
    </r>
  </si>
  <si>
    <r>
      <t>=</t>
    </r>
    <r>
      <rPr>
        <i/>
        <sz val="11"/>
        <rFont val="Arial"/>
        <family val="2"/>
        <scheme val="minor"/>
      </rPr>
      <t xml:space="preserve">years </t>
    </r>
    <r>
      <rPr>
        <sz val="11"/>
        <color theme="1"/>
        <rFont val="Arial"/>
        <family val="2"/>
        <scheme val="minor"/>
      </rPr>
      <t xml:space="preserve">&amp; "y " &amp; </t>
    </r>
    <r>
      <rPr>
        <i/>
        <sz val="11"/>
        <color theme="1"/>
        <rFont val="Arial"/>
        <family val="2"/>
        <scheme val="minor"/>
      </rPr>
      <t xml:space="preserve">months </t>
    </r>
    <r>
      <rPr>
        <sz val="11"/>
        <color theme="1"/>
        <rFont val="Arial"/>
        <family val="2"/>
        <scheme val="minor"/>
      </rPr>
      <t xml:space="preserve">&amp; "m " &amp; </t>
    </r>
    <r>
      <rPr>
        <i/>
        <sz val="11"/>
        <color theme="1"/>
        <rFont val="Arial"/>
        <family val="2"/>
        <scheme val="minor"/>
      </rPr>
      <t xml:space="preserve">days </t>
    </r>
    <r>
      <rPr>
        <sz val="11"/>
        <color theme="1"/>
        <rFont val="Arial"/>
        <family val="2"/>
        <scheme val="minor"/>
      </rPr>
      <t>&amp; "d"</t>
    </r>
  </si>
  <si>
    <r>
      <t>=</t>
    </r>
    <r>
      <rPr>
        <sz val="11"/>
        <color theme="1"/>
        <rFont val="Arial"/>
        <family val="2"/>
        <scheme val="minor"/>
      </rPr>
      <t>INT(MOD(</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,365.2422)/30.43685)</t>
    </r>
  </si>
  <si>
    <r>
      <t>=</t>
    </r>
    <r>
      <rPr>
        <sz val="11"/>
        <color theme="1"/>
        <rFont val="Arial"/>
        <family val="2"/>
        <scheme val="minor"/>
      </rPr>
      <t>INT((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)/365.2422)</t>
    </r>
  </si>
  <si>
    <r>
      <t>=</t>
    </r>
    <r>
      <rPr>
        <sz val="11"/>
        <color theme="1"/>
        <rFont val="Arial"/>
        <family val="2"/>
        <scheme val="minor"/>
      </rPr>
      <t>INT(MOD(</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,30.43685))</t>
    </r>
  </si>
  <si>
    <t>Calculate the Original Start Date</t>
  </si>
  <si>
    <t>Calculate the Original End Date</t>
  </si>
  <si>
    <r>
      <t>=</t>
    </r>
    <r>
      <rPr>
        <sz val="11"/>
        <color theme="1"/>
        <rFont val="Arial"/>
        <family val="2"/>
        <scheme val="minor"/>
      </rPr>
      <t>ROUNDUP(</t>
    </r>
    <r>
      <rPr>
        <i/>
        <sz val="11"/>
        <color theme="1"/>
        <rFont val="Arial"/>
        <family val="2"/>
        <scheme val="minor"/>
      </rPr>
      <t xml:space="preserve">start_date </t>
    </r>
    <r>
      <rPr>
        <sz val="11"/>
        <color theme="1"/>
        <rFont val="Arial"/>
        <family val="2"/>
        <scheme val="minor"/>
      </rPr>
      <t xml:space="preserve">+ </t>
    </r>
    <r>
      <rPr>
        <i/>
        <sz val="11"/>
        <color theme="1"/>
        <rFont val="Arial"/>
        <family val="2"/>
        <scheme val="minor"/>
      </rPr>
      <t>years</t>
    </r>
    <r>
      <rPr>
        <sz val="11"/>
        <color theme="1"/>
        <rFont val="Arial"/>
        <family val="2"/>
        <scheme val="minor"/>
      </rPr>
      <t xml:space="preserve">*365.2422 + </t>
    </r>
    <r>
      <rPr>
        <i/>
        <sz val="11"/>
        <color theme="1"/>
        <rFont val="Arial"/>
        <family val="2"/>
        <scheme val="minor"/>
      </rPr>
      <t>months</t>
    </r>
    <r>
      <rPr>
        <sz val="11"/>
        <color theme="1"/>
        <rFont val="Arial"/>
        <family val="2"/>
        <scheme val="minor"/>
      </rPr>
      <t xml:space="preserve">*30.43685 + </t>
    </r>
    <r>
      <rPr>
        <i/>
        <sz val="11"/>
        <color theme="1"/>
        <rFont val="Arial"/>
        <family val="2"/>
        <scheme val="minor"/>
      </rPr>
      <t>days</t>
    </r>
    <r>
      <rPr>
        <sz val="11"/>
        <color theme="1"/>
        <rFont val="Arial"/>
        <family val="2"/>
        <scheme val="minor"/>
      </rPr>
      <t>,0)</t>
    </r>
  </si>
  <si>
    <r>
      <t>=</t>
    </r>
    <r>
      <rPr>
        <sz val="11"/>
        <color theme="1"/>
        <rFont val="Arial"/>
        <family val="2"/>
        <scheme val="minor"/>
      </rPr>
      <t>ROUNDDOWN(</t>
    </r>
    <r>
      <rPr>
        <i/>
        <sz val="11"/>
        <color theme="1"/>
        <rFont val="Arial"/>
        <family val="2"/>
        <scheme val="minor"/>
      </rPr>
      <t xml:space="preserve">end_date </t>
    </r>
    <r>
      <rPr>
        <sz val="11"/>
        <color theme="1"/>
        <rFont val="Arial"/>
        <family val="2"/>
        <scheme val="minor"/>
      </rPr>
      <t xml:space="preserve">- </t>
    </r>
    <r>
      <rPr>
        <i/>
        <sz val="11"/>
        <color theme="1"/>
        <rFont val="Arial"/>
        <family val="2"/>
        <scheme val="minor"/>
      </rPr>
      <t>years</t>
    </r>
    <r>
      <rPr>
        <sz val="11"/>
        <color theme="1"/>
        <rFont val="Arial"/>
        <family val="2"/>
        <scheme val="minor"/>
      </rPr>
      <t xml:space="preserve">*365.2422 - </t>
    </r>
    <r>
      <rPr>
        <i/>
        <sz val="11"/>
        <color theme="1"/>
        <rFont val="Arial"/>
        <family val="2"/>
        <scheme val="minor"/>
      </rPr>
      <t>months</t>
    </r>
    <r>
      <rPr>
        <sz val="11"/>
        <color theme="1"/>
        <rFont val="Arial"/>
        <family val="2"/>
        <scheme val="minor"/>
      </rPr>
      <t xml:space="preserve">*30.43685 - </t>
    </r>
    <r>
      <rPr>
        <i/>
        <sz val="11"/>
        <color theme="1"/>
        <rFont val="Arial"/>
        <family val="2"/>
        <scheme val="minor"/>
      </rPr>
      <t>days</t>
    </r>
    <r>
      <rPr>
        <sz val="11"/>
        <color theme="1"/>
        <rFont val="Arial"/>
        <family val="2"/>
        <scheme val="minor"/>
      </rPr>
      <t>,0)</t>
    </r>
  </si>
  <si>
    <t>Start Date:</t>
  </si>
  <si>
    <t>End Date:</t>
  </si>
  <si>
    <t>Method 1: Using DATEDIF to calculate years then months then days</t>
  </si>
  <si>
    <t>This method calculates the years wrong about 0.15% of the time (occasionally when the day/month are the same for the start and end dates). The reason I am listing it here is only academic - because this is the only method I'm aware of that is completely reversible - meaning that BOTH the original end date and the original birth date can be calculated from the years, months and days.</t>
  </si>
  <si>
    <t>YYYY MM DD</t>
  </si>
  <si>
    <t>Start</t>
  </si>
  <si>
    <t>End</t>
  </si>
  <si>
    <t>Death</t>
  </si>
  <si>
    <t>1980 03 07</t>
  </si>
  <si>
    <t xml:space="preserve"> - Birth</t>
  </si>
  <si>
    <t>1931 05 12</t>
  </si>
  <si>
    <t xml:space="preserve"> = Age</t>
  </si>
  <si>
    <t>48 09 25</t>
  </si>
  <si>
    <r>
      <t xml:space="preserve">1980 </t>
    </r>
    <r>
      <rPr>
        <b/>
        <sz val="11"/>
        <color rgb="FFFF0000"/>
        <rFont val="Courier New"/>
        <family val="3"/>
      </rPr>
      <t>02</t>
    </r>
    <r>
      <rPr>
        <b/>
        <sz val="11"/>
        <color theme="1"/>
        <rFont val="Courier New"/>
        <family val="3"/>
      </rPr>
      <t xml:space="preserve"> </t>
    </r>
    <r>
      <rPr>
        <b/>
        <sz val="11"/>
        <color rgb="FFFF0000"/>
        <rFont val="Courier New"/>
        <family val="3"/>
      </rPr>
      <t>37</t>
    </r>
  </si>
  <si>
    <r>
      <t>19</t>
    </r>
    <r>
      <rPr>
        <b/>
        <sz val="11"/>
        <color rgb="FFFF0000"/>
        <rFont val="Courier New"/>
        <family val="3"/>
      </rPr>
      <t>79</t>
    </r>
    <r>
      <rPr>
        <b/>
        <sz val="11"/>
        <color theme="1"/>
        <rFont val="Courier New"/>
        <family val="3"/>
      </rPr>
      <t xml:space="preserve"> </t>
    </r>
    <r>
      <rPr>
        <b/>
        <sz val="11"/>
        <color rgb="FFFF0000"/>
        <rFont val="Courier New"/>
        <family val="3"/>
      </rPr>
      <t>14</t>
    </r>
    <r>
      <rPr>
        <b/>
        <sz val="11"/>
        <color theme="1"/>
        <rFont val="Courier New"/>
        <family val="3"/>
      </rPr>
      <t xml:space="preserve"> </t>
    </r>
    <r>
      <rPr>
        <b/>
        <sz val="11"/>
        <color rgb="FFFF0000"/>
        <rFont val="Courier New"/>
        <family val="3"/>
      </rPr>
      <t>37</t>
    </r>
  </si>
  <si>
    <t>09 25</t>
  </si>
  <si>
    <t>Method 2: Calculate Age Using the 30-Day Month Method</t>
  </si>
  <si>
    <t>(MM - 1, DD + 30)</t>
  </si>
  <si>
    <t xml:space="preserve"> -----</t>
  </si>
  <si>
    <t>(YYYY - 1, MM + 12)</t>
  </si>
  <si>
    <r>
      <rPr>
        <b/>
        <sz val="12"/>
        <color theme="3"/>
        <rFont val="Arial"/>
        <family val="2"/>
        <scheme val="minor"/>
      </rPr>
      <t>Step 1</t>
    </r>
    <r>
      <rPr>
        <sz val="12"/>
        <color theme="3"/>
        <rFont val="Arial"/>
        <family val="2"/>
        <scheme val="minor"/>
      </rPr>
      <t xml:space="preserve">: Subtract the </t>
    </r>
    <r>
      <rPr>
        <b/>
        <sz val="12"/>
        <color theme="3"/>
        <rFont val="Arial"/>
        <family val="2"/>
        <scheme val="minor"/>
      </rPr>
      <t>days</t>
    </r>
    <r>
      <rPr>
        <sz val="12"/>
        <color theme="3"/>
        <rFont val="Arial"/>
        <family val="2"/>
        <scheme val="minor"/>
      </rPr>
      <t xml:space="preserve"> in the DD place, borrowing 30 days from the MM place if needed.</t>
    </r>
  </si>
  <si>
    <r>
      <rPr>
        <b/>
        <sz val="12"/>
        <color theme="3"/>
        <rFont val="Arial"/>
        <family val="2"/>
        <scheme val="minor"/>
      </rPr>
      <t>Step 2</t>
    </r>
    <r>
      <rPr>
        <sz val="12"/>
        <color theme="3"/>
        <rFont val="Arial"/>
        <family val="2"/>
        <scheme val="minor"/>
      </rPr>
      <t xml:space="preserve">: Subtract the </t>
    </r>
    <r>
      <rPr>
        <b/>
        <sz val="12"/>
        <color theme="3"/>
        <rFont val="Arial"/>
        <family val="2"/>
        <scheme val="minor"/>
      </rPr>
      <t>months</t>
    </r>
    <r>
      <rPr>
        <sz val="12"/>
        <color theme="3"/>
        <rFont val="Arial"/>
        <family val="2"/>
        <scheme val="minor"/>
      </rPr>
      <t xml:space="preserve"> in the MM place, borrowing 12 months from the YY place if needed.</t>
    </r>
  </si>
  <si>
    <r>
      <rPr>
        <b/>
        <sz val="12"/>
        <color theme="3"/>
        <rFont val="Arial"/>
        <family val="2"/>
        <scheme val="minor"/>
      </rPr>
      <t>Step 3</t>
    </r>
    <r>
      <rPr>
        <sz val="12"/>
        <color theme="3"/>
        <rFont val="Arial"/>
        <family val="2"/>
        <scheme val="minor"/>
      </rPr>
      <t xml:space="preserve">: Subtract the </t>
    </r>
    <r>
      <rPr>
        <b/>
        <sz val="12"/>
        <color theme="3"/>
        <rFont val="Arial"/>
        <family val="2"/>
        <scheme val="minor"/>
      </rPr>
      <t>years</t>
    </r>
    <r>
      <rPr>
        <sz val="12"/>
        <color theme="3"/>
        <rFont val="Arial"/>
        <family val="2"/>
        <scheme val="minor"/>
      </rPr>
      <t xml:space="preserve"> in the YYYY place.</t>
    </r>
  </si>
  <si>
    <r>
      <rPr>
        <b/>
        <sz val="12"/>
        <color theme="3"/>
        <rFont val="Arial"/>
        <family val="2"/>
        <scheme val="minor"/>
      </rPr>
      <t>Step 4</t>
    </r>
    <r>
      <rPr>
        <sz val="12"/>
        <color theme="3"/>
        <rFont val="Arial"/>
        <family val="2"/>
        <scheme val="minor"/>
      </rPr>
      <t>: Concatenate the results from Steps 1-3</t>
    </r>
  </si>
  <si>
    <r>
      <rPr>
        <i/>
        <sz val="11"/>
        <color theme="1"/>
        <rFont val="Arial"/>
        <family val="2"/>
        <scheme val="minor"/>
      </rPr>
      <t>years</t>
    </r>
    <r>
      <rPr>
        <sz val="11"/>
        <color theme="1"/>
        <rFont val="Arial"/>
        <family val="2"/>
        <scheme val="minor"/>
      </rPr>
      <t xml:space="preserve"> =YEAR(</t>
    </r>
    <r>
      <rPr>
        <i/>
        <sz val="11"/>
        <color theme="1"/>
        <rFont val="Arial"/>
        <family val="2"/>
        <scheme val="minor"/>
      </rPr>
      <t>end</t>
    </r>
    <r>
      <rPr>
        <sz val="11"/>
        <color theme="1"/>
        <rFont val="Arial"/>
        <family val="2"/>
        <scheme val="minor"/>
      </rPr>
      <t>) - 1*( (MONTH(</t>
    </r>
    <r>
      <rPr>
        <i/>
        <sz val="11"/>
        <color theme="1"/>
        <rFont val="Arial"/>
        <family val="2"/>
        <scheme val="minor"/>
      </rPr>
      <t>end</t>
    </r>
    <r>
      <rPr>
        <sz val="11"/>
        <color theme="1"/>
        <rFont val="Arial"/>
        <family val="2"/>
        <scheme val="minor"/>
      </rPr>
      <t>)-1*(DAY(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 &lt; MONTH(</t>
    </r>
    <r>
      <rPr>
        <i/>
        <sz val="11"/>
        <color theme="1"/>
        <rFont val="Arial"/>
        <family val="2"/>
        <scheme val="minor"/>
      </rPr>
      <t>start</t>
    </r>
    <r>
      <rPr>
        <sz val="11"/>
        <color theme="1"/>
        <rFont val="Arial"/>
        <family val="2"/>
        <scheme val="minor"/>
      </rPr>
      <t>) ) - YEAR(</t>
    </r>
    <r>
      <rPr>
        <i/>
        <sz val="11"/>
        <color theme="1"/>
        <rFont val="Arial"/>
        <family val="2"/>
        <scheme val="minor"/>
      </rPr>
      <t>start</t>
    </r>
    <r>
      <rPr>
        <sz val="11"/>
        <color theme="1"/>
        <rFont val="Arial"/>
        <family val="2"/>
        <scheme val="minor"/>
      </rPr>
      <t>)</t>
    </r>
  </si>
  <si>
    <r>
      <rPr>
        <i/>
        <sz val="11"/>
        <color theme="1"/>
        <rFont val="Arial"/>
        <family val="2"/>
        <scheme val="minor"/>
      </rPr>
      <t xml:space="preserve">months </t>
    </r>
    <r>
      <rPr>
        <sz val="11"/>
        <color theme="1"/>
        <rFont val="Arial"/>
        <family val="2"/>
        <scheme val="minor"/>
      </rPr>
      <t>=MONTH(</t>
    </r>
    <r>
      <rPr>
        <i/>
        <sz val="11"/>
        <color theme="1"/>
        <rFont val="Arial"/>
        <family val="2"/>
        <scheme val="minor"/>
      </rPr>
      <t>end</t>
    </r>
    <r>
      <rPr>
        <sz val="11"/>
        <color theme="1"/>
        <rFont val="Arial"/>
        <family val="2"/>
        <scheme val="minor"/>
      </rPr>
      <t>) - MONTH(</t>
    </r>
    <r>
      <rPr>
        <i/>
        <sz val="11"/>
        <color theme="1"/>
        <rFont val="Arial"/>
        <family val="2"/>
        <scheme val="minor"/>
      </rPr>
      <t>start</t>
    </r>
    <r>
      <rPr>
        <sz val="11"/>
        <color theme="1"/>
        <rFont val="Arial"/>
        <family val="2"/>
        <scheme val="minor"/>
      </rPr>
      <t>) - 1*(DAY(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 + 12*((MONTH(</t>
    </r>
    <r>
      <rPr>
        <i/>
        <sz val="11"/>
        <color theme="1"/>
        <rFont val="Arial"/>
        <family val="2"/>
        <scheme val="minor"/>
      </rPr>
      <t>end</t>
    </r>
    <r>
      <rPr>
        <sz val="11"/>
        <color theme="1"/>
        <rFont val="Arial"/>
        <family val="2"/>
        <scheme val="minor"/>
      </rPr>
      <t>) - 1*(DAY(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)))&lt;MONTH(</t>
    </r>
    <r>
      <rPr>
        <i/>
        <sz val="11"/>
        <color theme="1"/>
        <rFont val="Arial"/>
        <family val="2"/>
        <scheme val="minor"/>
      </rPr>
      <t>start</t>
    </r>
    <r>
      <rPr>
        <sz val="11"/>
        <color theme="1"/>
        <rFont val="Arial"/>
        <family val="2"/>
        <scheme val="minor"/>
      </rPr>
      <t>))</t>
    </r>
  </si>
  <si>
    <r>
      <rPr>
        <i/>
        <sz val="11"/>
        <color theme="1"/>
        <rFont val="Arial"/>
        <family val="2"/>
        <scheme val="minor"/>
      </rPr>
      <t>days</t>
    </r>
    <r>
      <rPr>
        <sz val="11"/>
        <color theme="1"/>
        <rFont val="Arial"/>
        <family val="2"/>
        <scheme val="minor"/>
      </rPr>
      <t xml:space="preserve"> =DAY(</t>
    </r>
    <r>
      <rPr>
        <i/>
        <sz val="11"/>
        <color theme="1"/>
        <rFont val="Arial"/>
        <family val="2"/>
        <scheme val="minor"/>
      </rPr>
      <t>end</t>
    </r>
    <r>
      <rPr>
        <sz val="11"/>
        <color theme="1"/>
        <rFont val="Arial"/>
        <family val="2"/>
        <scheme val="minor"/>
      </rPr>
      <t>)+30*(DAY(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))-DAY(</t>
    </r>
    <r>
      <rPr>
        <i/>
        <sz val="11"/>
        <color theme="1"/>
        <rFont val="Arial"/>
        <family val="2"/>
        <scheme val="minor"/>
      </rPr>
      <t>start</t>
    </r>
    <r>
      <rPr>
        <sz val="11"/>
        <color theme="1"/>
        <rFont val="Arial"/>
        <family val="2"/>
        <scheme val="minor"/>
      </rPr>
      <t>)</t>
    </r>
  </si>
  <si>
    <t>=YEAR(end) - 1*( (MONTH(end)-1*(DAY(end)&lt;DAY(start))) &lt; MONTH(start) ) - YEAR(start) &amp; "y " &amp; MONTH(end) - MONTH(start) - 1*(DAY(end)&lt;DAY(start)) + 12*((MONTH(end) - 1*(DAY(end)&lt;DAY(start)))&lt;MONTH(start)) &amp; "m " &amp; DAY(end)+30*(DAY(end)&lt;DAY(start))-DAY(start) &amp; "d"</t>
  </si>
  <si>
    <r>
      <t xml:space="preserve">Although the result is a monster formula, it is possible to return the age in </t>
    </r>
    <r>
      <rPr>
        <b/>
        <sz val="11"/>
        <color theme="1"/>
        <rFont val="Arial"/>
        <family val="2"/>
        <scheme val="minor"/>
      </rPr>
      <t>48y 9m 25d</t>
    </r>
    <r>
      <rPr>
        <sz val="11"/>
        <color theme="1"/>
        <rFont val="Arial"/>
        <family val="2"/>
        <scheme val="minor"/>
      </rPr>
      <t xml:space="preserve"> within a single formula.</t>
    </r>
  </si>
  <si>
    <t>To convert a date value (&gt;1900) to a YYYYMMDD value, use =VALUE(YEAR(date)&amp;TEXT(MONTH(date),"00")&amp;TEXT(DAY(date),"00"))</t>
  </si>
  <si>
    <r>
      <t>=</t>
    </r>
    <r>
      <rPr>
        <i/>
        <sz val="11"/>
        <color theme="1"/>
        <rFont val="Arial"/>
        <family val="2"/>
        <scheme val="minor"/>
      </rPr>
      <t>end</t>
    </r>
    <r>
      <rPr>
        <sz val="11"/>
        <color theme="1"/>
        <rFont val="Arial"/>
        <family val="2"/>
        <scheme val="minor"/>
      </rPr>
      <t xml:space="preserve"> - </t>
    </r>
    <r>
      <rPr>
        <i/>
        <sz val="11"/>
        <color theme="1"/>
        <rFont val="Arial"/>
        <family val="2"/>
        <scheme val="minor"/>
      </rPr>
      <t>start</t>
    </r>
    <r>
      <rPr>
        <sz val="11"/>
        <color theme="1"/>
        <rFont val="Arial"/>
        <family val="2"/>
        <scheme val="minor"/>
      </rPr>
      <t xml:space="preserve"> - IF(VALUE(RIGHT(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,2))&gt;31,70) - IF(VALUE(RIGHT(INT((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)/100),2))&gt;12,8800)</t>
    </r>
  </si>
  <si>
    <t>start-end</t>
  </si>
  <si>
    <t>Age</t>
  </si>
  <si>
    <r>
      <t xml:space="preserve">Use the following custom number format for YYYYMMDD age values to only display the years and months if they are not zero: </t>
    </r>
    <r>
      <rPr>
        <b/>
        <sz val="11"/>
        <color theme="1"/>
        <rFont val="Arial"/>
        <family val="2"/>
        <scheme val="minor"/>
      </rPr>
      <t>[&gt;9999]0"y "00"m "00"d";[&gt;99]0"m "00"d";0"d"</t>
    </r>
  </si>
  <si>
    <r>
      <t>For an age stored as a YYYYMMDD value, use =VALUE(RIGHT(</t>
    </r>
    <r>
      <rPr>
        <i/>
        <sz val="11"/>
        <color theme="1"/>
        <rFont val="Arial"/>
        <family val="2"/>
        <scheme val="minor"/>
      </rPr>
      <t>yyyymmdd</t>
    </r>
    <r>
      <rPr>
        <sz val="11"/>
        <color theme="1"/>
        <rFont val="Arial"/>
        <family val="2"/>
        <scheme val="minor"/>
      </rPr>
      <t>,2)) to return the days, use =VALUE(RIGHT(INT(</t>
    </r>
    <r>
      <rPr>
        <i/>
        <sz val="11"/>
        <color theme="1"/>
        <rFont val="Arial"/>
        <family val="2"/>
        <scheme val="minor"/>
      </rPr>
      <t>yyyymmdd</t>
    </r>
    <r>
      <rPr>
        <sz val="11"/>
        <color theme="1"/>
        <rFont val="Arial"/>
        <family val="2"/>
        <scheme val="minor"/>
      </rPr>
      <t>/100),2)) to return the months and use =INT(</t>
    </r>
    <r>
      <rPr>
        <i/>
        <sz val="11"/>
        <color theme="1"/>
        <rFont val="Arial"/>
        <family val="2"/>
        <scheme val="minor"/>
      </rPr>
      <t>yyyymmdd</t>
    </r>
    <r>
      <rPr>
        <sz val="11"/>
        <color theme="1"/>
        <rFont val="Arial"/>
        <family val="2"/>
        <scheme val="minor"/>
      </rPr>
      <t>/10000) to return the years.</t>
    </r>
  </si>
  <si>
    <r>
      <t xml:space="preserve">If you enter dates as numeric values in the format YYYYMMDD, then you can use the 30-day method (also known as the 8870 technique) to subtract the dates and the result will be the age in YYYYMMDD format. After subtracting the start date from the end date, if DD &gt; 31, then subtract 70, and if MM &gt; 12, subtract 8800. You can then use a custom number format of </t>
    </r>
    <r>
      <rPr>
        <b/>
        <sz val="11"/>
        <color theme="1"/>
        <rFont val="Arial"/>
        <family val="2"/>
        <scheme val="minor"/>
      </rPr>
      <t>0"y "00"m "00"d"</t>
    </r>
    <r>
      <rPr>
        <sz val="11"/>
        <color theme="1"/>
        <rFont val="Arial"/>
        <family val="2"/>
        <scheme val="minor"/>
      </rPr>
      <t xml:space="preserve"> to display the age. In this example, I've used the number format that does not display years or months if they are zero.</t>
    </r>
  </si>
  <si>
    <t>This method is based on the procedure of subtracting dates and ages by hand using the technique of writing dates and ages as YYYY MM DD. In elementary school, you learned when subtracting how to borrow from the tens or hundreds place when needed. Here, if we need to borrow from the MM place, we subtract one from MM and then add 30 days to DD. If we need to borrow from the YYYY place, we subtract one from the YYYY place and add 12 to MM.</t>
  </si>
  <si>
    <t>Start with the day of the end date, then add 30 days if you need to borrow, then subtract the day of the start date. Excel may try to convert the result to a date, so change the number format back to General.</t>
  </si>
  <si>
    <t>Start with the month of the end date, then subtract 1 if you had to borrow 30 days, then add 12 months if you need to borrow from the years, then subtract the month of the start date.</t>
  </si>
  <si>
    <t>Start with the year of the end date, then subtract 1 if you had to borrow 12 months, then subtract the year of the start date.</t>
  </si>
  <si>
    <t>Method 3: Calculate Age Using the 30-Day Month Method and YYYYMMDD Date Values</t>
  </si>
  <si>
    <t>Method 4: Use the fact that one year = 365.2422 days and one month = 30.43685 days</t>
  </si>
  <si>
    <t>Syntax:</t>
  </si>
  <si>
    <r>
      <t>=</t>
    </r>
    <r>
      <rPr>
        <b/>
        <sz val="11"/>
        <color theme="0"/>
        <rFont val="Arial"/>
        <family val="2"/>
        <scheme val="minor"/>
      </rPr>
      <t>DATEDIF</t>
    </r>
    <r>
      <rPr>
        <sz val="11"/>
        <color theme="0"/>
        <rFont val="Arial"/>
        <family val="2"/>
        <scheme val="minor"/>
      </rPr>
      <t>(</t>
    </r>
    <r>
      <rPr>
        <i/>
        <sz val="11"/>
        <color theme="0"/>
        <rFont val="Arial"/>
        <family val="2"/>
        <scheme val="minor"/>
      </rPr>
      <t>start_date</t>
    </r>
    <r>
      <rPr>
        <sz val="11"/>
        <color theme="0"/>
        <rFont val="Arial"/>
        <family val="2"/>
        <scheme val="minor"/>
      </rPr>
      <t xml:space="preserve">, </t>
    </r>
    <r>
      <rPr>
        <i/>
        <sz val="11"/>
        <color theme="0"/>
        <rFont val="Arial"/>
        <family val="2"/>
        <scheme val="minor"/>
      </rPr>
      <t>end_date</t>
    </r>
    <r>
      <rPr>
        <sz val="11"/>
        <color theme="0"/>
        <rFont val="Arial"/>
        <family val="2"/>
        <scheme val="minor"/>
      </rPr>
      <t xml:space="preserve">, </t>
    </r>
    <r>
      <rPr>
        <i/>
        <sz val="11"/>
        <color theme="0"/>
        <rFont val="Arial"/>
        <family val="2"/>
        <scheme val="minor"/>
      </rPr>
      <t>interval</t>
    </r>
    <r>
      <rPr>
        <sz val="11"/>
        <color theme="0"/>
        <rFont val="Arial"/>
        <family val="2"/>
        <scheme val="minor"/>
      </rPr>
      <t>)</t>
    </r>
  </si>
  <si>
    <t>Returns</t>
  </si>
  <si>
    <t>"y"</t>
  </si>
  <si>
    <t>"m"</t>
  </si>
  <si>
    <t>Number of whole months between two dates</t>
  </si>
  <si>
    <t>"d"</t>
  </si>
  <si>
    <t>Number of days between two dates</t>
  </si>
  <si>
    <t>"ym"</t>
  </si>
  <si>
    <t>"yd"</t>
  </si>
  <si>
    <t>"md"</t>
  </si>
  <si>
    <t>Interval</t>
  </si>
  <si>
    <t>Number of whole years between two dates</t>
  </si>
  <si>
    <t>EXAMPLE FORMULAS</t>
  </si>
  <si>
    <t>DATEDIF Quick Reference</t>
  </si>
  <si>
    <t>Method 3: Return Whole Months, Counting End-of-Month to End-of-Month as a Whole Month</t>
  </si>
  <si>
    <r>
      <t>Whole months and years are only counted if DAY(</t>
    </r>
    <r>
      <rPr>
        <i/>
        <sz val="11"/>
        <color theme="1"/>
        <rFont val="Arial"/>
        <family val="2"/>
        <scheme val="minor"/>
      </rPr>
      <t>end_date</t>
    </r>
    <r>
      <rPr>
        <sz val="11"/>
        <color theme="1"/>
        <rFont val="Arial"/>
        <family val="2"/>
        <scheme val="minor"/>
      </rPr>
      <t>) is greater than or equal to DAY(</t>
    </r>
    <r>
      <rPr>
        <i/>
        <sz val="11"/>
        <color theme="1"/>
        <rFont val="Arial"/>
        <family val="2"/>
        <scheme val="minor"/>
      </rPr>
      <t>start_date</t>
    </r>
    <r>
      <rPr>
        <sz val="11"/>
        <color theme="1"/>
        <rFont val="Arial"/>
        <family val="2"/>
        <scheme val="minor"/>
      </rPr>
      <t>) for the following month or year. This means that DATEDIF returns 0 months between 1/31/2016 and 2/28/2016 and 11 months between 2/29/2016 and 2/28/2017, even though all these dates are the end of the month. DATEDIF returns 0 months between 1/1/2000 and 1/31/2000 because the dates are in the same month.</t>
    </r>
  </si>
  <si>
    <t>Remaining number of days after adding complete years and months to the start date</t>
  </si>
  <si>
    <t>Alternative:</t>
  </si>
  <si>
    <r>
      <rPr>
        <i/>
        <sz val="11"/>
        <rFont val="Arial"/>
        <family val="2"/>
        <scheme val="minor"/>
      </rPr>
      <t>months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"m") - 12*</t>
    </r>
    <r>
      <rPr>
        <b/>
        <sz val="11"/>
        <color theme="1"/>
        <rFont val="Arial"/>
        <family val="2"/>
        <scheme val="minor"/>
      </rPr>
      <t>DATEDIF</t>
    </r>
    <r>
      <rPr>
        <sz val="11"/>
        <color theme="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t>
    </r>
  </si>
  <si>
    <r>
      <rPr>
        <b/>
        <sz val="12"/>
        <color theme="3"/>
        <rFont val="Arial"/>
        <family val="2"/>
        <scheme val="minor"/>
      </rPr>
      <t>Step 2</t>
    </r>
    <r>
      <rPr>
        <sz val="12"/>
        <color theme="3"/>
        <rFont val="Arial"/>
        <family val="2"/>
        <scheme val="minor"/>
      </rPr>
      <t xml:space="preserve">: Calculate the remaining number of complete </t>
    </r>
    <r>
      <rPr>
        <b/>
        <sz val="12"/>
        <color theme="3"/>
        <rFont val="Arial"/>
        <family val="2"/>
        <scheme val="minor"/>
      </rPr>
      <t>months</t>
    </r>
  </si>
  <si>
    <r>
      <rPr>
        <i/>
        <sz val="11"/>
        <rFont val="Arial"/>
        <family val="2"/>
        <scheme val="minor"/>
      </rPr>
      <t>months</t>
    </r>
    <r>
      <rPr>
        <sz val="11"/>
        <rFont val="Arial"/>
        <family val="2"/>
        <scheme val="minor"/>
      </rPr>
      <t xml:space="preserve"> =DATEDIF(</t>
    </r>
    <r>
      <rPr>
        <i/>
        <sz val="11"/>
        <rFont val="Arial"/>
        <family val="2"/>
        <scheme val="minor"/>
      </rPr>
      <t>start</t>
    </r>
    <r>
      <rPr>
        <sz val="11"/>
        <rFont val="Arial"/>
        <family val="2"/>
        <scheme val="minor"/>
      </rPr>
      <t>,DATE( YEAR(</t>
    </r>
    <r>
      <rPr>
        <i/>
        <sz val="11"/>
        <rFont val="Arial"/>
        <family val="2"/>
        <scheme val="minor"/>
      </rPr>
      <t>end</t>
    </r>
    <r>
      <rPr>
        <sz val="11"/>
        <rFont val="Arial"/>
        <family val="2"/>
        <scheme val="minor"/>
      </rPr>
      <t>) - DATEDIF(</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,"y"), MONTH(</t>
    </r>
    <r>
      <rPr>
        <i/>
        <sz val="11"/>
        <rFont val="Arial"/>
        <family val="2"/>
        <scheme val="minor"/>
      </rPr>
      <t>end</t>
    </r>
    <r>
      <rPr>
        <sz val="11"/>
        <rFont val="Arial"/>
        <family val="2"/>
        <scheme val="minor"/>
      </rPr>
      <t>), DAY(</t>
    </r>
    <r>
      <rPr>
        <i/>
        <sz val="11"/>
        <rFont val="Arial"/>
        <family val="2"/>
        <scheme val="minor"/>
      </rPr>
      <t>end</t>
    </r>
    <r>
      <rPr>
        <sz val="11"/>
        <rFont val="Arial"/>
        <family val="2"/>
        <scheme val="minor"/>
      </rPr>
      <t>)),"m")</t>
    </r>
  </si>
  <si>
    <t>Remaining number of whole months (derived from "y" and "m")</t>
  </si>
  <si>
    <t>Remaining number of days after ignoring complete years</t>
  </si>
  <si>
    <t>Calculate Age in Excel - Examples</t>
  </si>
  <si>
    <t>https://www.vertex42.com/blog/excel-formulas/use-datedif-to-calculate-age-in-excel.html</t>
  </si>
  <si>
    <r>
      <t xml:space="preserve">This workbook contains examples from the article "Use DATEDIF to Calculate Age in Excel," plus some extra examples not included in the article. Regarding copyright and sharing, think of this file like a book. You may use the ideas and techniques and formulas explained here, but you may not reproduce this worksheet or copy substantial portions from it, just as you would not do so with a book. Thank you. </t>
    </r>
    <r>
      <rPr>
        <i/>
        <sz val="11"/>
        <color theme="1"/>
        <rFont val="Arial"/>
        <family val="2"/>
        <scheme val="minor"/>
      </rPr>
      <t>- Jon Wittwer</t>
    </r>
  </si>
  <si>
    <r>
      <t xml:space="preserve">• Returns #NUM! if </t>
    </r>
    <r>
      <rPr>
        <i/>
        <sz val="11"/>
        <color theme="1"/>
        <rFont val="Arial"/>
        <family val="2"/>
        <scheme val="minor"/>
      </rPr>
      <t>start_date</t>
    </r>
    <r>
      <rPr>
        <sz val="11"/>
        <color theme="1"/>
        <rFont val="Arial"/>
        <family val="2"/>
        <scheme val="minor"/>
      </rPr>
      <t xml:space="preserve"> &gt; </t>
    </r>
    <r>
      <rPr>
        <i/>
        <sz val="11"/>
        <color theme="1"/>
        <rFont val="Arial"/>
        <family val="2"/>
        <scheme val="minor"/>
      </rPr>
      <t>end_date</t>
    </r>
    <r>
      <rPr>
        <sz val="11"/>
        <color theme="1"/>
        <rFont val="Arial"/>
        <family val="2"/>
        <scheme val="minor"/>
      </rPr>
      <t xml:space="preserve"> or the </t>
    </r>
    <r>
      <rPr>
        <i/>
        <sz val="11"/>
        <color theme="1"/>
        <rFont val="Arial"/>
        <family val="2"/>
        <scheme val="minor"/>
      </rPr>
      <t>interval</t>
    </r>
    <r>
      <rPr>
        <sz val="11"/>
        <color theme="1"/>
        <rFont val="Arial"/>
        <family val="2"/>
        <scheme val="minor"/>
      </rPr>
      <t xml:space="preserve"> is not in this list.</t>
    </r>
  </si>
  <si>
    <r>
      <t xml:space="preserve">• The </t>
    </r>
    <r>
      <rPr>
        <i/>
        <sz val="11"/>
        <color theme="1"/>
        <rFont val="Arial"/>
        <family val="2"/>
        <scheme val="minor"/>
      </rPr>
      <t>start_date</t>
    </r>
    <r>
      <rPr>
        <sz val="11"/>
        <color theme="1"/>
        <rFont val="Arial"/>
        <family val="2"/>
        <scheme val="minor"/>
      </rPr>
      <t xml:space="preserve"> and </t>
    </r>
    <r>
      <rPr>
        <i/>
        <sz val="11"/>
        <color theme="1"/>
        <rFont val="Arial"/>
        <family val="2"/>
        <scheme val="minor"/>
      </rPr>
      <t>end_date</t>
    </r>
    <r>
      <rPr>
        <sz val="11"/>
        <color theme="1"/>
        <rFont val="Arial"/>
        <family val="2"/>
        <scheme val="minor"/>
      </rPr>
      <t xml:space="preserve"> arguments can be text. DATEDIF uses DATEVALUE to convert text-based dates.</t>
    </r>
  </si>
  <si>
    <r>
      <t>• 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,"ym") is derived from 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,"m")-12*DATEDIF(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,"y")</t>
    </r>
  </si>
  <si>
    <t>• Using the "md" interval sometimes results in negative values, so it should be avoided.</t>
  </si>
  <si>
    <t>• Dates cannot be pre-1900.</t>
  </si>
  <si>
    <t>If you discover any typos or errors in this document, please contact me via the email listed on my website. Thank you.</t>
  </si>
  <si>
    <t>This formula is a valid alternative to DATEDIF(start,end,"y").</t>
  </si>
  <si>
    <t>This formula is a valid alternative to DATEDIF(start,end,"ym").</t>
  </si>
  <si>
    <t>Method 2 results in a different age than Method 1 about 32% of the time, but only by 2 days at most. Turns out that both methods return the exact same number of years and months. It is only the number of days that may be different.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</si>
</sst>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yyyy\-mm\-dd"/>
    <numFmt numFmtId="166" formatCode="[&gt;9999]0&quot;y &quot;00&quot;m &quot;00&quot;d&quot;;[&gt;99]0&quot;m &quot;00&quot;d&quot;;0&quot;d&quot;"/>
  </numFmts>
  <fonts count="33" x14ac:knownFonts="1">
    <font>
      <sz val="11"/>
      <color theme="1"/>
      <name val="Arial"/>
      <family val="2"/>
      <scheme val="minor"/>
    </font>
    <font>
      <sz val="11"/>
      <color theme="1"/>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i/>
      <sz val="11"/>
      <color theme="0"/>
      <name val="Arial"/>
      <family val="2"/>
      <scheme val="minor"/>
    </font>
    <font>
      <i/>
      <sz val="11"/>
      <color theme="1"/>
      <name val="Arial"/>
      <family val="2"/>
      <scheme val="minor"/>
    </font>
    <font>
      <b/>
      <sz val="9"/>
      <color theme="1" tint="0.34998626667073579"/>
      <name val="Arial"/>
      <family val="2"/>
      <scheme val="minor"/>
    </font>
    <font>
      <sz val="10"/>
      <name val="Arial"/>
      <family val="2"/>
    </font>
    <font>
      <sz val="11"/>
      <name val="Arial"/>
      <family val="2"/>
    </font>
    <font>
      <sz val="12"/>
      <name val="Arial"/>
      <family val="2"/>
    </font>
    <font>
      <b/>
      <sz val="12"/>
      <name val="Arial"/>
      <family val="2"/>
    </font>
    <font>
      <u/>
      <sz val="12"/>
      <color indexed="12"/>
      <name val="Arial"/>
      <family val="2"/>
    </font>
    <font>
      <sz val="11"/>
      <color rgb="FFFF0000"/>
      <name val="Arial"/>
      <family val="2"/>
      <scheme val="minor"/>
    </font>
    <font>
      <sz val="16"/>
      <color theme="3"/>
      <name val="Arial"/>
      <family val="2"/>
      <scheme val="minor"/>
    </font>
    <font>
      <b/>
      <sz val="9"/>
      <color theme="0"/>
      <name val="Arial"/>
      <family val="2"/>
      <scheme val="minor"/>
    </font>
    <font>
      <sz val="11"/>
      <color theme="7"/>
      <name val="Arial"/>
      <family val="2"/>
      <scheme val="minor"/>
    </font>
    <font>
      <sz val="20"/>
      <color theme="3"/>
      <name val="Arial"/>
      <family val="2"/>
      <scheme val="minor"/>
    </font>
    <font>
      <sz val="11"/>
      <name val="Arial"/>
      <family val="2"/>
      <scheme val="minor"/>
    </font>
    <font>
      <b/>
      <sz val="11"/>
      <name val="Arial"/>
      <family val="2"/>
      <scheme val="minor"/>
    </font>
    <font>
      <i/>
      <sz val="11"/>
      <name val="Arial"/>
      <family val="2"/>
      <scheme val="minor"/>
    </font>
    <font>
      <sz val="12"/>
      <color theme="3"/>
      <name val="Arial"/>
      <family val="2"/>
      <scheme val="minor"/>
    </font>
    <font>
      <b/>
      <sz val="12"/>
      <color theme="3"/>
      <name val="Arial"/>
      <family val="2"/>
      <scheme val="minor"/>
    </font>
    <font>
      <b/>
      <u/>
      <sz val="11"/>
      <color theme="10"/>
      <name val="Arial"/>
      <family val="2"/>
      <scheme val="minor"/>
    </font>
    <font>
      <sz val="11"/>
      <color theme="10"/>
      <name val="Arial"/>
      <family val="2"/>
      <scheme val="minor"/>
    </font>
    <font>
      <b/>
      <sz val="11"/>
      <color theme="10"/>
      <name val="Arial"/>
      <family val="2"/>
      <scheme val="minor"/>
    </font>
    <font>
      <b/>
      <sz val="11"/>
      <color theme="1"/>
      <name val="Courier New"/>
      <family val="3"/>
    </font>
    <font>
      <b/>
      <sz val="11"/>
      <color rgb="FFFF0000"/>
      <name val="Courier New"/>
      <family val="3"/>
    </font>
    <font>
      <b/>
      <sz val="9"/>
      <color rgb="FFFF0000"/>
      <name val="Arial"/>
      <family val="2"/>
      <scheme val="minor"/>
    </font>
    <font>
      <b/>
      <sz val="11"/>
      <color theme="0"/>
      <name val="Arial"/>
      <family val="2"/>
      <scheme val="minor"/>
    </font>
  </fonts>
  <fills count="9">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21">
    <border>
      <left/>
      <right/>
      <top/>
      <bottom/>
      <diagonal/>
    </border>
    <border>
      <left/>
      <right/>
      <top/>
      <bottom style="thin">
        <color theme="4" tint="-0.24994659260841701"/>
      </bottom>
      <diagonal/>
    </border>
    <border>
      <left style="thin">
        <color theme="4"/>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s>
  <cellStyleXfs count="12">
    <xf numFmtId="0" fontId="0" fillId="0" borderId="0"/>
    <xf numFmtId="0" fontId="20" fillId="0" borderId="1" applyNumberFormat="0" applyFill="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3" borderId="0">
      <alignment horizontal="left" vertical="center" indent="1"/>
    </xf>
    <xf numFmtId="0" fontId="7" fillId="4" borderId="0">
      <alignment vertical="center"/>
    </xf>
    <xf numFmtId="0" fontId="1" fillId="0" borderId="7" applyNumberFormat="0" applyFont="0" applyFill="0" applyAlignment="0" applyProtection="0"/>
    <xf numFmtId="0" fontId="10" fillId="7" borderId="0">
      <alignment horizontal="center" vertical="center" shrinkToFit="1"/>
    </xf>
    <xf numFmtId="0" fontId="17" fillId="0" borderId="0" applyNumberFormat="0" applyFill="0" applyAlignment="0" applyProtection="0"/>
    <xf numFmtId="0" fontId="24" fillId="0" borderId="0" applyNumberFormat="0" applyFill="0" applyBorder="0" applyAlignment="0" applyProtection="0"/>
    <xf numFmtId="0" fontId="18" fillId="8" borderId="0">
      <alignment horizontal="center" vertical="center" shrinkToFit="1"/>
    </xf>
    <xf numFmtId="0" fontId="1" fillId="7" borderId="7">
      <alignment horizontal="center" vertical="center"/>
    </xf>
  </cellStyleXfs>
  <cellXfs count="127">
    <xf numFmtId="0" fontId="0" fillId="0" borderId="0" xfId="0"/>
    <xf numFmtId="0" fontId="5" fillId="3" borderId="0" xfId="4">
      <alignment horizontal="left" vertical="center" indent="1"/>
    </xf>
    <xf numFmtId="0" fontId="5" fillId="3" borderId="0" xfId="4" applyAlignment="1">
      <alignment horizontal="left" vertical="center"/>
    </xf>
    <xf numFmtId="0" fontId="4" fillId="0" borderId="0" xfId="3"/>
    <xf numFmtId="0" fontId="0" fillId="0" borderId="0" xfId="0" applyBorder="1"/>
    <xf numFmtId="0" fontId="0" fillId="0" borderId="0" xfId="0" applyAlignment="1">
      <alignment horizontal="left" vertical="top" wrapText="1"/>
    </xf>
    <xf numFmtId="0" fontId="7" fillId="4" borderId="0" xfId="5">
      <alignment vertical="center"/>
    </xf>
    <xf numFmtId="0" fontId="0" fillId="0" borderId="0" xfId="0" applyAlignment="1">
      <alignment vertical="center"/>
    </xf>
    <xf numFmtId="0" fontId="0" fillId="0" borderId="0" xfId="0" applyAlignment="1">
      <alignment horizontal="left" vertical="center" wrapText="1"/>
    </xf>
    <xf numFmtId="0" fontId="20" fillId="0" borderId="1" xfId="1" applyAlignment="1">
      <alignment vertical="center"/>
    </xf>
    <xf numFmtId="0" fontId="0" fillId="0" borderId="0" xfId="0" applyAlignment="1">
      <alignment horizontal="right" vertical="center"/>
    </xf>
    <xf numFmtId="0" fontId="3" fillId="5" borderId="2" xfId="2" applyFont="1" applyFill="1" applyBorder="1" applyAlignment="1">
      <alignment horizontal="center" vertical="center"/>
    </xf>
    <xf numFmtId="0" fontId="3" fillId="5" borderId="3" xfId="2" applyFont="1" applyFill="1" applyBorder="1" applyAlignment="1">
      <alignment horizontal="center" vertical="center"/>
    </xf>
    <xf numFmtId="0" fontId="0" fillId="7" borderId="7" xfId="6" applyFont="1" applyFill="1" applyAlignment="1">
      <alignment horizontal="center" vertical="center"/>
    </xf>
    <xf numFmtId="0" fontId="3" fillId="5" borderId="8" xfId="2" applyFont="1" applyFill="1" applyBorder="1" applyAlignment="1">
      <alignment horizontal="center" vertical="center"/>
    </xf>
    <xf numFmtId="164" fontId="0" fillId="0" borderId="7" xfId="6" applyNumberFormat="1" applyFont="1" applyFill="1" applyAlignment="1">
      <alignment horizontal="center" vertical="center"/>
    </xf>
    <xf numFmtId="0" fontId="10" fillId="7" borderId="0" xfId="7" applyFont="1" applyAlignment="1">
      <alignment horizontal="center" vertical="center" shrinkToFit="1"/>
    </xf>
    <xf numFmtId="0" fontId="10" fillId="7" borderId="0" xfId="7" applyAlignment="1">
      <alignment horizontal="center" vertical="center" shrinkToFit="1"/>
    </xf>
    <xf numFmtId="0" fontId="4" fillId="0" borderId="0" xfId="3" applyAlignment="1">
      <alignment horizontal="left" vertical="center" indent="1"/>
    </xf>
    <xf numFmtId="0" fontId="0" fillId="0" borderId="0" xfId="0" applyAlignment="1">
      <alignment horizontal="left" vertical="center" indent="1"/>
    </xf>
    <xf numFmtId="0" fontId="0" fillId="0" borderId="0" xfId="0" applyFill="1" applyBorder="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xf>
    <xf numFmtId="0" fontId="15" fillId="0" borderId="0" xfId="3" applyFont="1" applyFill="1" applyBorder="1" applyAlignment="1" applyProtection="1">
      <alignment horizontal="left"/>
    </xf>
    <xf numFmtId="0" fontId="13" fillId="0" borderId="0" xfId="0" applyFont="1" applyFill="1" applyBorder="1" applyAlignment="1">
      <alignment horizontal="left" wrapText="1"/>
    </xf>
    <xf numFmtId="0" fontId="17" fillId="0" borderId="0" xfId="8" applyAlignment="1">
      <alignment vertical="center"/>
    </xf>
    <xf numFmtId="0" fontId="8" fillId="5" borderId="2" xfId="2" applyFont="1" applyFill="1" applyBorder="1" applyAlignment="1">
      <alignment horizontal="center" vertical="center"/>
    </xf>
    <xf numFmtId="0" fontId="8" fillId="5" borderId="8" xfId="2" applyFont="1" applyFill="1" applyBorder="1" applyAlignment="1">
      <alignment horizontal="center" vertical="center"/>
    </xf>
    <xf numFmtId="164" fontId="1" fillId="0" borderId="7" xfId="6" applyNumberFormat="1" applyFont="1" applyFill="1" applyAlignment="1">
      <alignment horizontal="center" vertical="center"/>
    </xf>
    <xf numFmtId="0" fontId="18" fillId="8" borderId="0" xfId="10">
      <alignment horizontal="center" vertical="center" shrinkToFit="1"/>
    </xf>
    <xf numFmtId="0" fontId="0" fillId="7" borderId="7" xfId="6" applyNumberFormat="1" applyFont="1" applyFill="1" applyAlignment="1">
      <alignment horizontal="center" vertical="center"/>
    </xf>
    <xf numFmtId="0" fontId="0" fillId="0" borderId="0" xfId="0" applyAlignment="1">
      <alignment horizontal="right"/>
    </xf>
    <xf numFmtId="0" fontId="0" fillId="0" borderId="0" xfId="0" applyAlignment="1">
      <alignment horizontal="right" vertical="top" wrapText="1"/>
    </xf>
    <xf numFmtId="164" fontId="0" fillId="0" borderId="7" xfId="6" applyNumberFormat="1" applyFont="1" applyAlignment="1">
      <alignment horizontal="center" vertical="center" shrinkToFit="1"/>
    </xf>
    <xf numFmtId="0" fontId="24" fillId="0" borderId="0" xfId="9" applyAlignment="1">
      <alignment vertical="center"/>
    </xf>
    <xf numFmtId="0" fontId="16" fillId="0" borderId="0" xfId="0" applyFont="1" applyAlignment="1">
      <alignment horizontal="right" vertical="top" wrapText="1"/>
    </xf>
    <xf numFmtId="0" fontId="2" fillId="0" borderId="0" xfId="0" applyFont="1" applyAlignment="1">
      <alignment horizontal="right" vertical="top" wrapText="1"/>
    </xf>
    <xf numFmtId="0" fontId="3" fillId="5" borderId="0" xfId="2"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left" indent="1"/>
    </xf>
    <xf numFmtId="0" fontId="24" fillId="0" borderId="0" xfId="9" applyFont="1" applyAlignment="1">
      <alignment vertical="center"/>
    </xf>
    <xf numFmtId="0" fontId="0" fillId="0" borderId="7" xfId="6" applyNumberFormat="1" applyFont="1" applyFill="1" applyAlignment="1">
      <alignment horizontal="center" vertical="center"/>
    </xf>
    <xf numFmtId="164" fontId="0" fillId="7" borderId="7" xfId="6" applyNumberFormat="1" applyFont="1" applyFill="1" applyAlignment="1">
      <alignment horizontal="center" vertical="center"/>
    </xf>
    <xf numFmtId="164" fontId="0" fillId="0" borderId="0" xfId="0" applyNumberFormat="1" applyAlignment="1">
      <alignment vertical="center"/>
    </xf>
    <xf numFmtId="0" fontId="4" fillId="0" borderId="0" xfId="3" applyBorder="1" applyAlignment="1">
      <alignment vertical="center"/>
    </xf>
    <xf numFmtId="0" fontId="6" fillId="0" borderId="0" xfId="0" applyFont="1" applyAlignment="1">
      <alignment horizontal="right" indent="1"/>
    </xf>
    <xf numFmtId="0" fontId="1" fillId="7" borderId="7" xfId="6" applyFont="1" applyFill="1" applyAlignment="1">
      <alignment horizontal="center" vertical="center"/>
    </xf>
    <xf numFmtId="0" fontId="0" fillId="0" borderId="0" xfId="0" applyNumberFormat="1" applyAlignment="1">
      <alignment horizontal="right" vertical="center"/>
    </xf>
    <xf numFmtId="0" fontId="27" fillId="0" borderId="0" xfId="3" applyFont="1" applyAlignment="1">
      <alignment horizontal="left" vertical="center" indent="1"/>
    </xf>
    <xf numFmtId="0" fontId="0" fillId="0" borderId="0" xfId="0" applyAlignment="1">
      <alignment horizontal="left" vertical="top" wrapText="1" indent="1"/>
    </xf>
    <xf numFmtId="0" fontId="3" fillId="5" borderId="0" xfId="2" applyFont="1" applyFill="1" applyBorder="1" applyAlignment="1">
      <alignment horizontal="center" vertical="center"/>
    </xf>
    <xf numFmtId="0" fontId="8" fillId="5" borderId="3" xfId="2" applyFont="1" applyFill="1" applyBorder="1" applyAlignment="1">
      <alignment horizontal="center" vertical="center"/>
    </xf>
    <xf numFmtId="0" fontId="0" fillId="0" borderId="0" xfId="0" applyAlignment="1">
      <alignment horizontal="center"/>
    </xf>
    <xf numFmtId="0" fontId="2" fillId="0" borderId="0" xfId="0" applyFont="1"/>
    <xf numFmtId="0" fontId="29" fillId="0" borderId="0" xfId="0" applyFont="1" applyAlignment="1">
      <alignment horizontal="right"/>
    </xf>
    <xf numFmtId="165" fontId="0" fillId="0" borderId="7" xfId="6" applyNumberFormat="1" applyFont="1" applyAlignment="1">
      <alignment horizontal="center" shrinkToFit="1"/>
    </xf>
    <xf numFmtId="0" fontId="0" fillId="7" borderId="7" xfId="6" applyNumberFormat="1" applyFont="1" applyFill="1" applyAlignment="1">
      <alignment horizontal="center"/>
    </xf>
    <xf numFmtId="0" fontId="0" fillId="0" borderId="17" xfId="0" applyBorder="1"/>
    <xf numFmtId="0" fontId="29" fillId="0" borderId="17" xfId="0" applyFont="1" applyBorder="1" applyAlignment="1">
      <alignment horizontal="right"/>
    </xf>
    <xf numFmtId="0" fontId="0" fillId="0" borderId="0" xfId="0" quotePrefix="1" applyAlignment="1">
      <alignment horizontal="right"/>
    </xf>
    <xf numFmtId="0" fontId="29" fillId="0" borderId="0" xfId="0" applyFont="1" applyBorder="1" applyAlignment="1">
      <alignment horizontal="right"/>
    </xf>
    <xf numFmtId="0" fontId="24" fillId="0" borderId="0" xfId="9"/>
    <xf numFmtId="165" fontId="0" fillId="0" borderId="7" xfId="6" applyNumberFormat="1" applyFont="1" applyAlignment="1">
      <alignment horizontal="center" vertical="center" shrinkToFit="1"/>
    </xf>
    <xf numFmtId="0" fontId="16" fillId="7" borderId="7" xfId="6" applyFont="1" applyFill="1" applyAlignment="1">
      <alignment horizontal="center" vertical="center"/>
    </xf>
    <xf numFmtId="0" fontId="31" fillId="0" borderId="0" xfId="0" applyFont="1"/>
    <xf numFmtId="0" fontId="0" fillId="0" borderId="0" xfId="0" applyAlignment="1">
      <alignment vertical="top" wrapText="1"/>
    </xf>
    <xf numFmtId="0" fontId="0" fillId="0" borderId="7" xfId="6" applyNumberFormat="1" applyFont="1" applyAlignment="1">
      <alignment horizontal="center" vertical="center" shrinkToFit="1"/>
    </xf>
    <xf numFmtId="166" fontId="0" fillId="7" borderId="7" xfId="6" applyNumberFormat="1" applyFont="1" applyFill="1" applyAlignment="1">
      <alignment horizontal="center" vertical="center"/>
    </xf>
    <xf numFmtId="0" fontId="2" fillId="0" borderId="17" xfId="0" applyFont="1" applyBorder="1"/>
    <xf numFmtId="0" fontId="0" fillId="0" borderId="0" xfId="0" applyFill="1" applyBorder="1" applyAlignment="1">
      <alignment vertical="center"/>
    </xf>
    <xf numFmtId="0" fontId="0" fillId="0" borderId="0" xfId="0" applyBorder="1" applyAlignment="1">
      <alignment horizontal="right" vertical="center"/>
    </xf>
    <xf numFmtId="14" fontId="0" fillId="0" borderId="0" xfId="0" applyNumberFormat="1"/>
    <xf numFmtId="0" fontId="10" fillId="7" borderId="0" xfId="7">
      <alignment horizontal="center" vertical="center" shrinkToFit="1"/>
    </xf>
    <xf numFmtId="0" fontId="0" fillId="0" borderId="0" xfId="0" applyBorder="1" applyAlignment="1">
      <alignment vertical="center"/>
    </xf>
    <xf numFmtId="0" fontId="4" fillId="0" borderId="0" xfId="3" applyFill="1" applyBorder="1" applyAlignment="1">
      <alignment horizontal="left"/>
    </xf>
    <xf numFmtId="0" fontId="9" fillId="0" borderId="0" xfId="0" applyFont="1" applyBorder="1"/>
    <xf numFmtId="0" fontId="0" fillId="0" borderId="0" xfId="0" applyAlignment="1">
      <alignment horizontal="left" vertical="top" wrapText="1" indent="1"/>
    </xf>
    <xf numFmtId="0" fontId="0" fillId="0" borderId="0" xfId="0" applyAlignment="1">
      <alignment horizontal="left" vertical="top" indent="1"/>
    </xf>
    <xf numFmtId="0" fontId="21" fillId="6" borderId="9" xfId="0" quotePrefix="1" applyFont="1" applyFill="1" applyBorder="1" applyAlignment="1">
      <alignment horizontal="left" vertical="center" wrapText="1" indent="1"/>
    </xf>
    <xf numFmtId="0" fontId="21" fillId="6" borderId="0" xfId="0" quotePrefix="1" applyFont="1" applyFill="1" applyBorder="1" applyAlignment="1">
      <alignment horizontal="left" vertical="center" wrapText="1" indent="1"/>
    </xf>
    <xf numFmtId="0" fontId="21" fillId="6" borderId="4" xfId="0" quotePrefix="1" applyFont="1" applyFill="1" applyBorder="1" applyAlignment="1">
      <alignment horizontal="left" vertical="center" wrapText="1" indent="1"/>
    </xf>
    <xf numFmtId="0" fontId="21" fillId="6" borderId="5" xfId="0" quotePrefix="1" applyFont="1" applyFill="1" applyBorder="1" applyAlignment="1">
      <alignment horizontal="left" vertical="center" wrapText="1" indent="1"/>
    </xf>
    <xf numFmtId="0" fontId="21" fillId="6" borderId="6" xfId="0" quotePrefix="1" applyFont="1" applyFill="1" applyBorder="1" applyAlignment="1">
      <alignment horizontal="left" vertical="center" wrapText="1" indent="1"/>
    </xf>
    <xf numFmtId="0" fontId="1" fillId="7" borderId="4" xfId="11" applyBorder="1" applyAlignment="1">
      <alignment horizontal="center" vertical="center"/>
    </xf>
    <xf numFmtId="0" fontId="1" fillId="7" borderId="6" xfId="11" applyBorder="1" applyAlignment="1">
      <alignment horizontal="center" vertical="center"/>
    </xf>
    <xf numFmtId="0" fontId="21" fillId="6" borderId="10" xfId="0" quotePrefix="1" applyFont="1" applyFill="1" applyBorder="1" applyAlignment="1">
      <alignment horizontal="left" vertical="top" wrapText="1"/>
    </xf>
    <xf numFmtId="0" fontId="21" fillId="6" borderId="9" xfId="0" quotePrefix="1" applyFont="1" applyFill="1" applyBorder="1" applyAlignment="1">
      <alignment horizontal="left" vertical="top" wrapText="1"/>
    </xf>
    <xf numFmtId="0" fontId="21" fillId="6" borderId="11" xfId="0" quotePrefix="1" applyFont="1" applyFill="1" applyBorder="1" applyAlignment="1">
      <alignment horizontal="left" vertical="top" wrapText="1"/>
    </xf>
    <xf numFmtId="0" fontId="21" fillId="6" borderId="12" xfId="0" quotePrefix="1" applyFont="1" applyFill="1" applyBorder="1" applyAlignment="1">
      <alignment horizontal="left" vertical="top" wrapText="1"/>
    </xf>
    <xf numFmtId="0" fontId="21" fillId="6" borderId="0" xfId="0" quotePrefix="1" applyFont="1" applyFill="1" applyBorder="1" applyAlignment="1">
      <alignment horizontal="left" vertical="top" wrapText="1"/>
    </xf>
    <xf numFmtId="0" fontId="21" fillId="6" borderId="13" xfId="0" quotePrefix="1" applyFont="1" applyFill="1" applyBorder="1" applyAlignment="1">
      <alignment horizontal="left" vertical="top" wrapText="1"/>
    </xf>
    <xf numFmtId="0" fontId="21" fillId="6" borderId="14" xfId="0" quotePrefix="1" applyFont="1" applyFill="1" applyBorder="1" applyAlignment="1">
      <alignment horizontal="left" vertical="top" wrapText="1"/>
    </xf>
    <xf numFmtId="0" fontId="21" fillId="6" borderId="15" xfId="0" quotePrefix="1" applyFont="1" applyFill="1" applyBorder="1" applyAlignment="1">
      <alignment horizontal="left" vertical="top" wrapText="1"/>
    </xf>
    <xf numFmtId="0" fontId="21" fillId="6" borderId="16" xfId="0" quotePrefix="1" applyFont="1" applyFill="1" applyBorder="1" applyAlignment="1">
      <alignment horizontal="left" vertical="top" wrapText="1"/>
    </xf>
    <xf numFmtId="0" fontId="0" fillId="0" borderId="0" xfId="0" applyAlignment="1">
      <alignment horizontal="left" vertical="top" wrapText="1" indent="1"/>
    </xf>
    <xf numFmtId="0" fontId="21" fillId="6" borderId="10" xfId="0" quotePrefix="1" applyFont="1" applyFill="1" applyBorder="1" applyAlignment="1">
      <alignment horizontal="left" vertical="center" wrapText="1" indent="1"/>
    </xf>
    <xf numFmtId="0" fontId="21" fillId="6" borderId="11" xfId="0" quotePrefix="1" applyFont="1" applyFill="1" applyBorder="1" applyAlignment="1">
      <alignment horizontal="left" vertical="center" wrapText="1" indent="1"/>
    </xf>
    <xf numFmtId="0" fontId="21" fillId="6" borderId="12" xfId="0" quotePrefix="1" applyFont="1" applyFill="1" applyBorder="1" applyAlignment="1">
      <alignment horizontal="left" vertical="center" wrapText="1" indent="1"/>
    </xf>
    <xf numFmtId="0" fontId="21" fillId="6" borderId="13" xfId="0" quotePrefix="1" applyFont="1" applyFill="1" applyBorder="1" applyAlignment="1">
      <alignment horizontal="left" vertical="center" wrapText="1" indent="1"/>
    </xf>
    <xf numFmtId="0" fontId="21" fillId="6" borderId="14" xfId="0" quotePrefix="1" applyFont="1" applyFill="1" applyBorder="1" applyAlignment="1">
      <alignment horizontal="left" vertical="center" wrapText="1" indent="1"/>
    </xf>
    <xf numFmtId="0" fontId="21" fillId="6" borderId="15" xfId="0" quotePrefix="1" applyFont="1" applyFill="1" applyBorder="1" applyAlignment="1">
      <alignment horizontal="left" vertical="center" wrapText="1" indent="1"/>
    </xf>
    <xf numFmtId="0" fontId="21" fillId="6" borderId="16" xfId="0" quotePrefix="1" applyFont="1" applyFill="1" applyBorder="1" applyAlignment="1">
      <alignment horizontal="left" vertical="center" wrapText="1" indent="1"/>
    </xf>
    <xf numFmtId="0" fontId="21" fillId="6" borderId="9" xfId="0" quotePrefix="1" applyFont="1" applyFill="1" applyBorder="1" applyAlignment="1">
      <alignment horizontal="left" vertical="center" wrapText="1"/>
    </xf>
    <xf numFmtId="0" fontId="21" fillId="6" borderId="0" xfId="0" quotePrefix="1" applyFont="1" applyFill="1" applyBorder="1" applyAlignment="1">
      <alignment horizontal="left" vertical="center" wrapText="1"/>
    </xf>
    <xf numFmtId="0" fontId="0" fillId="0" borderId="0" xfId="0" applyAlignment="1">
      <alignment horizontal="left" vertical="top" wrapText="1"/>
    </xf>
    <xf numFmtId="0" fontId="3" fillId="5" borderId="18" xfId="0" quotePrefix="1" applyFont="1" applyFill="1" applyBorder="1" applyAlignment="1">
      <alignment horizontal="left" vertical="center" indent="1"/>
    </xf>
    <xf numFmtId="0" fontId="3" fillId="5" borderId="19" xfId="0" quotePrefix="1" applyFont="1" applyFill="1" applyBorder="1" applyAlignment="1">
      <alignment horizontal="left" vertical="center" indent="1"/>
    </xf>
    <xf numFmtId="0" fontId="3" fillId="5" borderId="20" xfId="0" quotePrefix="1" applyFont="1" applyFill="1" applyBorder="1" applyAlignment="1">
      <alignment horizontal="left" vertical="center" indent="1"/>
    </xf>
    <xf numFmtId="0" fontId="19" fillId="0" borderId="0" xfId="0" applyFont="1" applyAlignment="1">
      <alignment horizontal="left" vertical="top" wrapText="1" indent="1"/>
    </xf>
    <xf numFmtId="0" fontId="21" fillId="6" borderId="10" xfId="0" quotePrefix="1" applyFont="1" applyFill="1" applyBorder="1" applyAlignment="1">
      <alignment horizontal="left" vertical="top" wrapText="1" indent="1"/>
    </xf>
    <xf numFmtId="0" fontId="21" fillId="6" borderId="9" xfId="0" quotePrefix="1" applyFont="1" applyFill="1" applyBorder="1" applyAlignment="1">
      <alignment horizontal="left" vertical="top" wrapText="1" indent="1"/>
    </xf>
    <xf numFmtId="0" fontId="21" fillId="6" borderId="11" xfId="0" quotePrefix="1" applyFont="1" applyFill="1" applyBorder="1" applyAlignment="1">
      <alignment horizontal="left" vertical="top" wrapText="1" indent="1"/>
    </xf>
    <xf numFmtId="0" fontId="21" fillId="6" borderId="14" xfId="0" quotePrefix="1" applyFont="1" applyFill="1" applyBorder="1" applyAlignment="1">
      <alignment horizontal="left" vertical="top" wrapText="1" indent="1"/>
    </xf>
    <xf numFmtId="0" fontId="21" fillId="6" borderId="15" xfId="0" quotePrefix="1" applyFont="1" applyFill="1" applyBorder="1" applyAlignment="1">
      <alignment horizontal="left" vertical="top" wrapText="1" indent="1"/>
    </xf>
    <xf numFmtId="0" fontId="21" fillId="6" borderId="16" xfId="0" quotePrefix="1" applyFont="1" applyFill="1" applyBorder="1" applyAlignment="1">
      <alignment horizontal="left" vertical="top" wrapText="1" indent="1"/>
    </xf>
    <xf numFmtId="0" fontId="3" fillId="5" borderId="0" xfId="2" applyFont="1" applyFill="1" applyBorder="1" applyAlignment="1">
      <alignment horizontal="center" vertical="center"/>
    </xf>
    <xf numFmtId="0" fontId="0" fillId="6" borderId="10" xfId="0" quotePrefix="1" applyFill="1" applyBorder="1" applyAlignment="1">
      <alignment horizontal="left" vertical="top" wrapText="1" indent="1"/>
    </xf>
    <xf numFmtId="0" fontId="0" fillId="6" borderId="9" xfId="0" quotePrefix="1" applyFill="1" applyBorder="1" applyAlignment="1">
      <alignment horizontal="left" vertical="top" wrapText="1" indent="1"/>
    </xf>
    <xf numFmtId="0" fontId="0" fillId="6" borderId="11" xfId="0" quotePrefix="1" applyFill="1" applyBorder="1" applyAlignment="1">
      <alignment horizontal="left" vertical="top" wrapText="1" indent="1"/>
    </xf>
    <xf numFmtId="0" fontId="0" fillId="6" borderId="12" xfId="0" quotePrefix="1" applyFill="1" applyBorder="1" applyAlignment="1">
      <alignment horizontal="left" vertical="top" wrapText="1" indent="1"/>
    </xf>
    <xf numFmtId="0" fontId="0" fillId="6" borderId="0" xfId="0" quotePrefix="1" applyFill="1" applyBorder="1" applyAlignment="1">
      <alignment horizontal="left" vertical="top" wrapText="1" indent="1"/>
    </xf>
    <xf numFmtId="0" fontId="0" fillId="6" borderId="13" xfId="0" quotePrefix="1" applyFill="1" applyBorder="1" applyAlignment="1">
      <alignment horizontal="left" vertical="top" wrapText="1" indent="1"/>
    </xf>
    <xf numFmtId="0" fontId="0" fillId="6" borderId="14" xfId="0" quotePrefix="1" applyFill="1" applyBorder="1" applyAlignment="1">
      <alignment horizontal="left" vertical="top" wrapText="1" indent="1"/>
    </xf>
    <xf numFmtId="0" fontId="0" fillId="6" borderId="15" xfId="0" quotePrefix="1" applyFill="1" applyBorder="1" applyAlignment="1">
      <alignment horizontal="left" vertical="top" wrapText="1" indent="1"/>
    </xf>
    <xf numFmtId="0" fontId="0" fillId="6" borderId="16" xfId="0" quotePrefix="1" applyFill="1" applyBorder="1" applyAlignment="1">
      <alignment horizontal="left" vertical="top" wrapText="1" indent="1"/>
    </xf>
  </cellXfs>
  <cellStyles count="12">
    <cellStyle name="60% - Accent1" xfId="2" builtinId="32"/>
    <cellStyle name="Heading 2" xfId="1" builtinId="17" customBuiltin="1"/>
    <cellStyle name="Heading 3" xfId="8" builtinId="18" customBuiltin="1"/>
    <cellStyle name="Heading 4" xfId="9" builtinId="19" customBuiltin="1"/>
    <cellStyle name="Hyperlink" xfId="3" builtinId="8"/>
    <cellStyle name="Normal" xfId="0" builtinId="0"/>
    <cellStyle name="v42_caution_note" xfId="10" xr:uid="{00000000-0005-0000-0000-000006000000}"/>
    <cellStyle name="v42_H_Practice" xfId="5" xr:uid="{00000000-0005-0000-0000-000007000000}"/>
    <cellStyle name="v42_input" xfId="6" xr:uid="{00000000-0005-0000-0000-000008000000}"/>
    <cellStyle name="v42_refnote" xfId="7" xr:uid="{00000000-0005-0000-0000-000009000000}"/>
    <cellStyle name="v42_result" xfId="11" xr:uid="{00000000-0005-0000-0000-00000A000000}"/>
    <cellStyle name="v42_Title"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36</xdr:row>
      <xdr:rowOff>114300</xdr:rowOff>
    </xdr:from>
    <xdr:to>
      <xdr:col>4</xdr:col>
      <xdr:colOff>419100</xdr:colOff>
      <xdr:row>38</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4</xdr:col>
      <xdr:colOff>0</xdr:colOff>
      <xdr:row>380</xdr:row>
      <xdr:rowOff>104775</xdr:rowOff>
    </xdr:from>
    <xdr:to>
      <xdr:col>4</xdr:col>
      <xdr:colOff>440055</xdr:colOff>
      <xdr:row>382</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11</xdr:col>
      <xdr:colOff>304800</xdr:colOff>
      <xdr:row>0</xdr:row>
      <xdr:rowOff>0</xdr:rowOff>
    </xdr:from>
    <xdr:to>
      <xdr:col>13</xdr:col>
      <xdr:colOff>0</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38975" y="0"/>
          <a:ext cx="1733550" cy="433388"/>
        </a:xfrm>
        <a:prstGeom prst="rect">
          <a:avLst/>
        </a:prstGeom>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upport.office.com/en-us/article/Calculate-the-difference-between-two-dates-8235e7c9-b430-44ca-9425-46100a162f38" TargetMode="External"/><Relationship Id="rId7" Type="http://schemas.openxmlformats.org/officeDocument/2006/relationships/printerSettings" Target="../printerSettings/printerSettings1.bin"/><Relationship Id="rId2" Type="http://schemas.openxmlformats.org/officeDocument/2006/relationships/hyperlink" Target="https://support.office.com/en-us/article/DATEDIF-function-25dba1a4-2812-480b-84dd-8b32a451b35c" TargetMode="External"/><Relationship Id="rId1" Type="http://schemas.openxmlformats.org/officeDocument/2006/relationships/hyperlink" Target="https://www.vertex42.com/blog/excel-formulas/calculate-age-in-excel.html" TargetMode="External"/><Relationship Id="rId6" Type="http://schemas.openxmlformats.org/officeDocument/2006/relationships/hyperlink" Target="https://www.vertex42.com/calendars/fiscal-year-calendar.html" TargetMode="External"/><Relationship Id="rId5" Type="http://schemas.openxmlformats.org/officeDocument/2006/relationships/hyperlink" Target="https://support.office.com/en-us/article/EDATE-function-3c920eb2-6e66-44e7-a1f5-753ae47ee4f5" TargetMode="External"/><Relationship Id="rId4" Type="http://schemas.openxmlformats.org/officeDocument/2006/relationships/hyperlink" Target="https://www.vertex42.com/calendars/birthday-calendar.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tex42.com/blog/excel-formulas/use-datedif-to-calculate-age-in-excel.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1:R388"/>
  <sheetViews>
    <sheetView showGridLines="0" tabSelected="1" topLeftCell="D1" workbookViewId="0">
      <selection activeCell="M104" sqref="M104"/>
    </sheetView>
  </sheetViews>
  <sheetFormatPr baseColWidth="10" defaultColWidth="8.83203125" defaultRowHeight="14" x14ac:dyDescent="0.15"/>
  <cols>
    <col min="1" max="3" width="0" hidden="1" customWidth="1"/>
    <col min="4" max="4" width="4.6640625" customWidth="1"/>
    <col min="5" max="10" width="11.6640625" customWidth="1"/>
    <col min="11" max="12" width="13.83203125" customWidth="1"/>
    <col min="13" max="15" width="12.83203125" customWidth="1"/>
    <col min="16" max="18" width="7.6640625" customWidth="1"/>
  </cols>
  <sheetData>
    <row r="1" spans="4:14" ht="37" customHeight="1" x14ac:dyDescent="0.15">
      <c r="D1" s="1"/>
      <c r="E1" s="2" t="s">
        <v>33</v>
      </c>
      <c r="F1" s="1"/>
      <c r="G1" s="1"/>
      <c r="H1" s="1"/>
      <c r="I1" s="1"/>
      <c r="J1" s="1"/>
      <c r="K1" s="1"/>
      <c r="L1" s="1"/>
      <c r="M1" s="1"/>
    </row>
    <row r="2" spans="4:14" ht="18" customHeight="1" x14ac:dyDescent="0.15">
      <c r="E2" s="3" t="s">
        <v>13</v>
      </c>
      <c r="M2" s="47" t="s">
        <v>0</v>
      </c>
    </row>
    <row r="3" spans="4:14" ht="18" customHeight="1" x14ac:dyDescent="0.15"/>
    <row r="4" spans="4:14" ht="18" customHeight="1" x14ac:dyDescent="0.15">
      <c r="E4" s="106" t="s">
        <v>181</v>
      </c>
      <c r="F4" s="106"/>
      <c r="G4" s="106"/>
      <c r="H4" s="106"/>
      <c r="I4" s="106"/>
      <c r="J4" s="106"/>
      <c r="K4" s="106"/>
      <c r="L4" s="106"/>
      <c r="M4" s="106"/>
    </row>
    <row r="5" spans="4:14" ht="18" customHeight="1" x14ac:dyDescent="0.15">
      <c r="E5" s="106"/>
      <c r="F5" s="106"/>
      <c r="G5" s="106"/>
      <c r="H5" s="106"/>
      <c r="I5" s="106"/>
      <c r="J5" s="106"/>
      <c r="K5" s="106"/>
      <c r="L5" s="106"/>
      <c r="M5" s="106"/>
    </row>
    <row r="6" spans="4:14" ht="18" customHeight="1" x14ac:dyDescent="0.15">
      <c r="E6" s="106"/>
      <c r="F6" s="106"/>
      <c r="G6" s="106"/>
      <c r="H6" s="106"/>
      <c r="I6" s="106"/>
      <c r="J6" s="106"/>
      <c r="K6" s="106"/>
      <c r="L6" s="106"/>
      <c r="M6" s="106"/>
    </row>
    <row r="7" spans="4:14" ht="18" customHeight="1" x14ac:dyDescent="0.15">
      <c r="E7" s="106"/>
      <c r="F7" s="106"/>
      <c r="G7" s="106"/>
      <c r="H7" s="106"/>
      <c r="I7" s="106"/>
      <c r="J7" s="106"/>
      <c r="K7" s="106"/>
      <c r="L7" s="106"/>
      <c r="M7" s="106"/>
    </row>
    <row r="8" spans="4:14" ht="18" customHeight="1" x14ac:dyDescent="0.15">
      <c r="D8" s="4"/>
      <c r="E8" s="7" t="s">
        <v>77</v>
      </c>
      <c r="F8" s="46" t="s">
        <v>14</v>
      </c>
      <c r="G8" s="4"/>
      <c r="H8" s="4"/>
      <c r="I8" s="4"/>
      <c r="J8" s="4"/>
      <c r="K8" s="4"/>
      <c r="L8" s="4"/>
      <c r="M8" s="4"/>
      <c r="N8" s="4"/>
    </row>
    <row r="9" spans="4:14" ht="18" customHeight="1" x14ac:dyDescent="0.15">
      <c r="D9" s="4"/>
      <c r="E9" s="4"/>
      <c r="F9" s="46" t="s">
        <v>35</v>
      </c>
      <c r="G9" s="4"/>
      <c r="H9" s="4"/>
      <c r="I9" s="4"/>
      <c r="J9" s="4"/>
      <c r="K9" s="4"/>
      <c r="L9" s="4"/>
      <c r="M9" s="4"/>
      <c r="N9" s="4"/>
    </row>
    <row r="10" spans="4:14" ht="18" customHeight="1" x14ac:dyDescent="0.15">
      <c r="D10" s="4"/>
      <c r="E10" s="4"/>
      <c r="F10" s="46" t="s">
        <v>79</v>
      </c>
      <c r="G10" s="4"/>
      <c r="H10" s="4"/>
      <c r="I10" s="4"/>
      <c r="J10" s="4"/>
      <c r="K10" s="4"/>
      <c r="L10" s="4"/>
      <c r="M10" s="4"/>
      <c r="N10" s="4"/>
    </row>
    <row r="11" spans="4:14" ht="18" customHeight="1" x14ac:dyDescent="0.15">
      <c r="D11" s="4"/>
      <c r="E11" s="4"/>
      <c r="F11" s="46" t="s">
        <v>78</v>
      </c>
      <c r="G11" s="4"/>
      <c r="H11" s="4"/>
      <c r="I11" s="4"/>
      <c r="J11" s="4"/>
      <c r="K11" s="4"/>
      <c r="L11" s="4"/>
      <c r="M11" s="4"/>
      <c r="N11" s="4"/>
    </row>
    <row r="12" spans="4:14" ht="18" customHeight="1" x14ac:dyDescent="0.15">
      <c r="D12" s="4"/>
      <c r="E12" s="4"/>
      <c r="F12" s="46" t="s">
        <v>69</v>
      </c>
      <c r="G12" s="4"/>
      <c r="H12" s="4"/>
      <c r="I12" s="4"/>
      <c r="J12" s="4"/>
      <c r="K12" s="4"/>
      <c r="L12" s="4"/>
      <c r="M12" s="4"/>
      <c r="N12" s="4"/>
    </row>
    <row r="13" spans="4:14" ht="18" customHeight="1" x14ac:dyDescent="0.15">
      <c r="D13" s="4"/>
      <c r="E13" s="4"/>
      <c r="F13" s="46" t="s">
        <v>70</v>
      </c>
      <c r="G13" s="4"/>
      <c r="H13" s="4"/>
      <c r="I13" s="4"/>
      <c r="J13" s="4"/>
      <c r="K13" s="4"/>
      <c r="L13" s="4"/>
      <c r="M13" s="4"/>
      <c r="N13" s="4"/>
    </row>
    <row r="14" spans="4:14" ht="18" customHeight="1" x14ac:dyDescent="0.15">
      <c r="D14" s="4"/>
      <c r="E14" s="4"/>
      <c r="F14" s="46" t="s">
        <v>71</v>
      </c>
      <c r="G14" s="4"/>
      <c r="H14" s="4"/>
      <c r="I14" s="4"/>
      <c r="J14" s="4"/>
      <c r="K14" s="4"/>
      <c r="L14" s="4"/>
      <c r="M14" s="4"/>
      <c r="N14" s="4"/>
    </row>
    <row r="15" spans="4:14" ht="18" customHeight="1" x14ac:dyDescent="0.15">
      <c r="D15" s="4"/>
      <c r="E15" s="4"/>
      <c r="F15" s="46" t="s">
        <v>80</v>
      </c>
      <c r="G15" s="4"/>
      <c r="H15" s="4"/>
      <c r="I15" s="4"/>
      <c r="J15" s="4"/>
      <c r="K15" s="4"/>
      <c r="L15" s="4"/>
      <c r="M15" s="4"/>
      <c r="N15" s="4"/>
    </row>
    <row r="16" spans="4:14" ht="18" customHeight="1" x14ac:dyDescent="0.15">
      <c r="D16" s="4"/>
      <c r="E16" s="4"/>
      <c r="F16" s="4"/>
      <c r="G16" s="4"/>
      <c r="H16" s="4"/>
      <c r="I16" s="4"/>
      <c r="J16" s="4"/>
      <c r="K16" s="4"/>
      <c r="L16" s="4"/>
      <c r="M16" s="4"/>
      <c r="N16" s="4"/>
    </row>
    <row r="17" spans="4:14" ht="25" x14ac:dyDescent="0.15">
      <c r="D17" s="7"/>
      <c r="E17" s="9" t="s">
        <v>169</v>
      </c>
      <c r="F17" s="9"/>
      <c r="G17" s="9"/>
      <c r="H17" s="9"/>
      <c r="I17" s="9"/>
      <c r="J17" s="9"/>
      <c r="K17" s="9"/>
      <c r="L17" s="9"/>
      <c r="M17" s="9"/>
      <c r="N17" s="7"/>
    </row>
    <row r="18" spans="4:14" ht="18" customHeight="1" thickBot="1" x14ac:dyDescent="0.2">
      <c r="D18" s="4"/>
      <c r="E18" s="4"/>
      <c r="F18" s="4"/>
      <c r="G18" s="4"/>
      <c r="H18" s="4"/>
      <c r="I18" s="4"/>
      <c r="J18" s="4"/>
      <c r="K18" s="4"/>
      <c r="L18" s="4"/>
      <c r="M18" s="4"/>
      <c r="N18" s="4"/>
    </row>
    <row r="19" spans="4:14" ht="18" customHeight="1" thickBot="1" x14ac:dyDescent="0.2">
      <c r="D19" s="4"/>
      <c r="E19" s="72" t="s">
        <v>155</v>
      </c>
      <c r="F19" s="107" t="s">
        <v>156</v>
      </c>
      <c r="G19" s="108"/>
      <c r="H19" s="108"/>
      <c r="I19" s="109"/>
      <c r="J19" s="4"/>
      <c r="K19" s="4"/>
      <c r="L19" s="4"/>
      <c r="M19" s="4"/>
      <c r="N19" s="4"/>
    </row>
    <row r="20" spans="4:14" ht="18" customHeight="1" x14ac:dyDescent="0.15">
      <c r="D20" s="4"/>
      <c r="E20" s="4"/>
      <c r="F20" s="4"/>
      <c r="G20" s="4"/>
      <c r="H20" s="4"/>
      <c r="I20" s="4"/>
      <c r="J20" s="4"/>
      <c r="K20" s="4"/>
      <c r="L20" s="4"/>
      <c r="M20" s="4"/>
      <c r="N20" s="4"/>
    </row>
    <row r="21" spans="4:14" ht="18" customHeight="1" x14ac:dyDescent="0.15">
      <c r="D21" s="4"/>
      <c r="E21" s="4"/>
      <c r="F21" s="70" t="s">
        <v>166</v>
      </c>
      <c r="G21" s="70" t="s">
        <v>157</v>
      </c>
      <c r="H21" s="59"/>
      <c r="I21" s="59"/>
      <c r="J21" s="59"/>
      <c r="K21" s="59"/>
      <c r="L21" s="4"/>
      <c r="M21" s="4"/>
      <c r="N21" s="4"/>
    </row>
    <row r="22" spans="4:14" ht="18" customHeight="1" x14ac:dyDescent="0.15">
      <c r="D22" s="4"/>
      <c r="E22" s="4"/>
      <c r="F22" t="s">
        <v>158</v>
      </c>
      <c r="G22" t="s">
        <v>167</v>
      </c>
      <c r="L22" s="4"/>
      <c r="M22" s="4"/>
      <c r="N22" s="4"/>
    </row>
    <row r="23" spans="4:14" ht="18" customHeight="1" x14ac:dyDescent="0.15">
      <c r="D23" s="4"/>
      <c r="E23" s="4"/>
      <c r="F23" t="s">
        <v>159</v>
      </c>
      <c r="G23" t="s">
        <v>160</v>
      </c>
      <c r="L23" s="4"/>
      <c r="M23" s="4"/>
      <c r="N23" s="4"/>
    </row>
    <row r="24" spans="4:14" ht="18" customHeight="1" x14ac:dyDescent="0.15">
      <c r="D24" s="4"/>
      <c r="E24" s="4"/>
      <c r="F24" t="s">
        <v>161</v>
      </c>
      <c r="G24" t="s">
        <v>162</v>
      </c>
      <c r="L24" s="4"/>
      <c r="M24" s="4"/>
      <c r="N24" s="4"/>
    </row>
    <row r="25" spans="4:14" ht="18" customHeight="1" x14ac:dyDescent="0.15">
      <c r="D25" s="4"/>
      <c r="E25" s="4"/>
      <c r="F25" t="s">
        <v>163</v>
      </c>
      <c r="G25" t="s">
        <v>177</v>
      </c>
      <c r="L25" s="4"/>
      <c r="M25" s="4"/>
      <c r="N25" s="4"/>
    </row>
    <row r="26" spans="4:14" ht="18" customHeight="1" x14ac:dyDescent="0.15">
      <c r="D26" s="4"/>
      <c r="E26" s="4"/>
      <c r="F26" t="s">
        <v>164</v>
      </c>
      <c r="G26" t="s">
        <v>178</v>
      </c>
      <c r="L26" s="4"/>
      <c r="M26" s="4"/>
      <c r="N26" s="4"/>
    </row>
    <row r="27" spans="4:14" ht="18" customHeight="1" x14ac:dyDescent="0.15">
      <c r="D27" s="4"/>
      <c r="E27" s="4"/>
      <c r="F27" t="s">
        <v>165</v>
      </c>
      <c r="G27" t="s">
        <v>172</v>
      </c>
      <c r="L27" s="4"/>
      <c r="M27" s="4"/>
      <c r="N27" s="4"/>
    </row>
    <row r="28" spans="4:14" ht="18" customHeight="1" x14ac:dyDescent="0.15">
      <c r="D28" s="4"/>
      <c r="E28" s="4"/>
      <c r="F28" s="4"/>
      <c r="G28" s="4"/>
      <c r="H28" s="4"/>
      <c r="I28" s="4"/>
      <c r="J28" s="4"/>
      <c r="K28" s="4"/>
      <c r="L28" s="4"/>
      <c r="M28" s="4"/>
      <c r="N28" s="4"/>
    </row>
    <row r="29" spans="4:14" ht="18" customHeight="1" x14ac:dyDescent="0.15">
      <c r="D29" s="4"/>
      <c r="E29" s="4"/>
      <c r="F29" s="71" t="s">
        <v>182</v>
      </c>
      <c r="G29" s="4"/>
      <c r="H29" s="4"/>
      <c r="I29" s="4"/>
      <c r="J29" s="4"/>
      <c r="K29" s="4"/>
      <c r="L29" s="4"/>
      <c r="M29" s="4"/>
      <c r="N29" s="4"/>
    </row>
    <row r="30" spans="4:14" ht="18" customHeight="1" x14ac:dyDescent="0.15">
      <c r="D30" s="4"/>
      <c r="E30" s="4"/>
      <c r="F30" s="71" t="s">
        <v>183</v>
      </c>
      <c r="G30" s="4"/>
      <c r="H30" s="4"/>
      <c r="I30" s="4"/>
      <c r="J30" s="4"/>
      <c r="K30" s="4"/>
      <c r="L30" s="4"/>
      <c r="M30" s="4"/>
      <c r="N30" s="4"/>
    </row>
    <row r="31" spans="4:14" ht="18" customHeight="1" x14ac:dyDescent="0.15">
      <c r="D31" s="4"/>
      <c r="E31" s="4"/>
      <c r="F31" s="71" t="s">
        <v>186</v>
      </c>
      <c r="G31" s="4"/>
      <c r="H31" s="4"/>
      <c r="I31" s="4"/>
      <c r="J31" s="4"/>
      <c r="K31" s="4"/>
      <c r="L31" s="4"/>
      <c r="M31" s="4"/>
      <c r="N31" s="4"/>
    </row>
    <row r="32" spans="4:14" ht="18" customHeight="1" x14ac:dyDescent="0.15">
      <c r="D32" s="4"/>
      <c r="E32" s="4"/>
      <c r="F32" s="71" t="s">
        <v>184</v>
      </c>
      <c r="G32" s="4"/>
      <c r="H32" s="4"/>
      <c r="I32" s="4"/>
      <c r="J32" s="4"/>
      <c r="K32" s="4"/>
      <c r="L32" s="4"/>
      <c r="M32" s="4"/>
      <c r="N32" s="4"/>
    </row>
    <row r="33" spans="4:14" s="4" customFormat="1" ht="18" customHeight="1" x14ac:dyDescent="0.15">
      <c r="F33" s="71" t="s">
        <v>185</v>
      </c>
    </row>
    <row r="34" spans="4:14" ht="18" customHeight="1" x14ac:dyDescent="0.15">
      <c r="D34" s="4"/>
      <c r="E34" s="4"/>
      <c r="F34" s="4"/>
      <c r="G34" s="4"/>
      <c r="H34" s="4"/>
      <c r="I34" s="4"/>
      <c r="J34" s="4"/>
      <c r="K34" s="4"/>
      <c r="L34" s="4"/>
      <c r="M34" s="4"/>
      <c r="N34" s="4"/>
    </row>
    <row r="35" spans="4:14" ht="18" customHeight="1" x14ac:dyDescent="0.15">
      <c r="D35" s="4"/>
      <c r="E35" s="77" t="s">
        <v>187</v>
      </c>
      <c r="F35" s="4"/>
      <c r="G35" s="4"/>
      <c r="H35" s="4"/>
      <c r="I35" s="4"/>
      <c r="J35" s="4"/>
      <c r="K35" s="4"/>
      <c r="L35" s="4"/>
      <c r="M35" s="4"/>
      <c r="N35" s="4"/>
    </row>
    <row r="36" spans="4:14" ht="18" customHeight="1" x14ac:dyDescent="0.15">
      <c r="D36" s="4"/>
      <c r="E36" s="4"/>
      <c r="F36" s="4"/>
      <c r="G36" s="4"/>
      <c r="H36" s="4"/>
      <c r="I36" s="4"/>
      <c r="J36" s="4"/>
      <c r="K36" s="4"/>
      <c r="L36" s="4"/>
      <c r="M36" s="4"/>
      <c r="N36" s="4"/>
    </row>
    <row r="37" spans="4:14" ht="18" customHeight="1" x14ac:dyDescent="0.15">
      <c r="E37" s="5"/>
      <c r="F37" s="5"/>
      <c r="G37" s="5"/>
      <c r="H37" s="5"/>
      <c r="I37" s="5"/>
      <c r="J37" s="5"/>
    </row>
    <row r="38" spans="4:14" ht="21" customHeight="1" x14ac:dyDescent="0.15">
      <c r="D38" s="6"/>
      <c r="E38" s="6"/>
      <c r="F38" s="6" t="s">
        <v>168</v>
      </c>
      <c r="G38" s="6"/>
      <c r="H38" s="6"/>
      <c r="I38" s="6"/>
      <c r="J38" s="6"/>
      <c r="K38" s="6"/>
      <c r="L38" s="6"/>
      <c r="M38" s="6"/>
    </row>
    <row r="39" spans="4:14" ht="18" customHeight="1" x14ac:dyDescent="0.15">
      <c r="D39" s="7"/>
      <c r="E39" s="8"/>
      <c r="F39" s="8"/>
      <c r="G39" s="8"/>
      <c r="H39" s="8"/>
      <c r="I39" s="8"/>
      <c r="J39" s="8"/>
      <c r="K39" s="7"/>
      <c r="L39" s="7"/>
      <c r="M39" s="7"/>
      <c r="N39" s="7"/>
    </row>
    <row r="40" spans="4:14" ht="18" customHeight="1" x14ac:dyDescent="0.15">
      <c r="D40" s="7"/>
      <c r="E40" s="8"/>
      <c r="F40" s="8"/>
      <c r="G40" s="8"/>
      <c r="H40" s="8"/>
      <c r="I40" s="8"/>
      <c r="J40" s="8"/>
      <c r="K40" s="7"/>
      <c r="L40" s="7"/>
      <c r="M40" s="7"/>
      <c r="N40" s="7"/>
    </row>
    <row r="41" spans="4:14" ht="25" x14ac:dyDescent="0.15">
      <c r="D41" s="7"/>
      <c r="E41" s="9" t="s">
        <v>14</v>
      </c>
      <c r="F41" s="9"/>
      <c r="G41" s="9"/>
      <c r="H41" s="9"/>
      <c r="I41" s="9"/>
      <c r="J41" s="9"/>
      <c r="K41" s="9"/>
      <c r="L41" s="9"/>
      <c r="M41" s="9"/>
      <c r="N41" s="7"/>
    </row>
    <row r="42" spans="4:14" ht="18" customHeight="1" x14ac:dyDescent="0.15">
      <c r="D42" s="7"/>
      <c r="E42" s="7"/>
      <c r="F42" s="7"/>
      <c r="G42" s="7"/>
      <c r="H42" s="7"/>
      <c r="I42" s="7"/>
      <c r="J42" s="7"/>
      <c r="K42" s="7"/>
      <c r="L42" s="7"/>
      <c r="M42" s="7"/>
      <c r="N42" s="7"/>
    </row>
    <row r="43" spans="4:14" ht="18" customHeight="1" x14ac:dyDescent="0.15">
      <c r="D43" s="7"/>
      <c r="E43" s="27" t="s">
        <v>15</v>
      </c>
      <c r="F43" s="7"/>
      <c r="G43" s="7"/>
      <c r="H43" s="7"/>
      <c r="I43" s="7"/>
      <c r="J43" s="7"/>
      <c r="K43" s="7"/>
      <c r="L43" s="7"/>
      <c r="M43" s="7"/>
      <c r="N43" s="7"/>
    </row>
    <row r="44" spans="4:14" ht="18" customHeight="1" x14ac:dyDescent="0.15">
      <c r="D44" s="7"/>
      <c r="E44" s="7"/>
      <c r="F44" s="7"/>
      <c r="G44" s="7"/>
      <c r="H44" s="7"/>
      <c r="I44" s="7"/>
      <c r="J44" s="7"/>
      <c r="K44" s="7"/>
      <c r="L44" s="7"/>
      <c r="M44" s="7"/>
      <c r="N44" s="7"/>
    </row>
    <row r="45" spans="4:14" ht="18" customHeight="1" x14ac:dyDescent="0.15">
      <c r="D45" s="7"/>
      <c r="E45" s="10" t="s">
        <v>2</v>
      </c>
      <c r="F45" s="82" t="s">
        <v>32</v>
      </c>
      <c r="G45" s="83"/>
      <c r="H45" s="83"/>
      <c r="I45" s="84"/>
      <c r="J45" s="7"/>
      <c r="K45" s="28" t="s">
        <v>18</v>
      </c>
      <c r="L45" s="29" t="s">
        <v>19</v>
      </c>
      <c r="M45" s="12" t="s">
        <v>1</v>
      </c>
      <c r="N45" s="7"/>
    </row>
    <row r="46" spans="4:14" ht="18" customHeight="1" x14ac:dyDescent="0.15">
      <c r="D46" s="7"/>
      <c r="E46" s="7"/>
      <c r="F46" s="7"/>
      <c r="G46" s="7"/>
      <c r="H46" s="7"/>
      <c r="I46" s="7"/>
      <c r="J46" s="7"/>
      <c r="K46" s="30">
        <v>25067</v>
      </c>
      <c r="L46" s="30">
        <v>42964</v>
      </c>
      <c r="M46" s="48">
        <f>DATEDIF(K46,L46,"y")</f>
        <v>49</v>
      </c>
      <c r="N46" s="7"/>
    </row>
    <row r="47" spans="4:14" ht="18" customHeight="1" x14ac:dyDescent="0.15">
      <c r="D47" s="7"/>
      <c r="E47" s="7"/>
      <c r="F47" s="7"/>
      <c r="G47" s="7"/>
      <c r="H47" s="7"/>
      <c r="I47" s="7"/>
      <c r="J47" s="7"/>
      <c r="K47" s="30">
        <v>42964</v>
      </c>
      <c r="L47" s="30">
        <v>25067</v>
      </c>
      <c r="M47" s="48" t="e">
        <f>DATEDIF(K47,L47,"y")</f>
        <v>#NUM!</v>
      </c>
      <c r="N47" s="7" t="s">
        <v>16</v>
      </c>
    </row>
    <row r="48" spans="4:14" ht="18" customHeight="1" x14ac:dyDescent="0.15">
      <c r="D48" s="7"/>
      <c r="E48" s="7"/>
      <c r="F48" s="7"/>
      <c r="G48" s="7"/>
      <c r="H48" s="7"/>
      <c r="I48" s="7"/>
      <c r="J48" s="7"/>
      <c r="K48" s="30">
        <v>42429</v>
      </c>
      <c r="L48" s="30">
        <v>42794</v>
      </c>
      <c r="M48" s="48">
        <f t="shared" ref="M48:M50" si="0">DATEDIF(K48,L48,"y")</f>
        <v>0</v>
      </c>
      <c r="N48" s="7" t="s">
        <v>17</v>
      </c>
    </row>
    <row r="49" spans="4:14" ht="18" customHeight="1" x14ac:dyDescent="0.15">
      <c r="D49" s="7"/>
      <c r="E49" s="7"/>
      <c r="F49" s="7"/>
      <c r="G49" s="7"/>
      <c r="H49" s="7"/>
      <c r="I49" s="7"/>
      <c r="J49" s="7"/>
      <c r="K49" s="30">
        <v>36526</v>
      </c>
      <c r="L49" s="30">
        <v>36891</v>
      </c>
      <c r="M49" s="48">
        <f t="shared" si="0"/>
        <v>0</v>
      </c>
      <c r="N49" s="7"/>
    </row>
    <row r="50" spans="4:14" ht="18" customHeight="1" x14ac:dyDescent="0.15">
      <c r="D50" s="7"/>
      <c r="E50" s="7"/>
      <c r="F50" s="7"/>
      <c r="G50" s="7"/>
      <c r="H50" s="7"/>
      <c r="I50" s="7"/>
      <c r="J50" s="7"/>
      <c r="K50" s="30">
        <v>25021</v>
      </c>
      <c r="L50" s="30">
        <v>42187</v>
      </c>
      <c r="M50" s="48">
        <f t="shared" si="0"/>
        <v>47</v>
      </c>
      <c r="N50" s="7"/>
    </row>
    <row r="51" spans="4:14" ht="18" customHeight="1" x14ac:dyDescent="0.15">
      <c r="D51" s="7"/>
      <c r="E51" s="7"/>
      <c r="F51" s="7"/>
      <c r="G51" s="7"/>
      <c r="H51" s="7"/>
      <c r="I51" s="7"/>
      <c r="J51" s="7"/>
      <c r="K51" s="30">
        <v>41333</v>
      </c>
      <c r="L51" s="30">
        <v>42428</v>
      </c>
      <c r="M51" s="48">
        <f>DATEDIF(K51,L51,"y")</f>
        <v>3</v>
      </c>
      <c r="N51" s="7"/>
    </row>
    <row r="52" spans="4:14" ht="18" customHeight="1" x14ac:dyDescent="0.15">
      <c r="D52" s="7"/>
      <c r="E52" s="7"/>
      <c r="F52" s="7"/>
      <c r="G52" s="7"/>
      <c r="H52" s="7"/>
      <c r="I52" s="7"/>
      <c r="J52" s="7"/>
      <c r="K52" s="30">
        <v>41121</v>
      </c>
      <c r="L52" s="30">
        <v>42215</v>
      </c>
      <c r="M52" s="48">
        <f>DATEDIF(K52,L52,"y")</f>
        <v>2</v>
      </c>
      <c r="N52" s="7"/>
    </row>
    <row r="53" spans="4:14" ht="18" customHeight="1" x14ac:dyDescent="0.15">
      <c r="D53" s="7"/>
      <c r="E53" s="7"/>
      <c r="F53" s="7"/>
      <c r="G53" s="7"/>
      <c r="H53" s="7"/>
      <c r="I53" s="7"/>
      <c r="J53" s="7"/>
      <c r="K53" s="7"/>
      <c r="L53" s="7"/>
      <c r="M53" s="7"/>
      <c r="N53" s="7"/>
    </row>
    <row r="54" spans="4:14" ht="18" customHeight="1" x14ac:dyDescent="0.15">
      <c r="D54" s="7"/>
      <c r="E54" s="16" t="s">
        <v>5</v>
      </c>
      <c r="F54" s="96" t="s">
        <v>34</v>
      </c>
      <c r="G54" s="96"/>
      <c r="H54" s="96"/>
      <c r="I54" s="96"/>
      <c r="J54" s="96"/>
      <c r="K54" s="96"/>
      <c r="L54" s="96"/>
      <c r="M54" s="96"/>
      <c r="N54" s="7"/>
    </row>
    <row r="55" spans="4:14" ht="18" customHeight="1" x14ac:dyDescent="0.15">
      <c r="D55" s="7"/>
      <c r="E55" s="7"/>
      <c r="F55" s="96"/>
      <c r="G55" s="96"/>
      <c r="H55" s="96"/>
      <c r="I55" s="96"/>
      <c r="J55" s="96"/>
      <c r="K55" s="96"/>
      <c r="L55" s="96"/>
      <c r="M55" s="96"/>
      <c r="N55" s="7"/>
    </row>
    <row r="56" spans="4:14" ht="18" customHeight="1" x14ac:dyDescent="0.15">
      <c r="D56" s="7"/>
      <c r="E56" s="7"/>
      <c r="F56" s="7"/>
      <c r="G56" s="7"/>
      <c r="H56" s="7"/>
      <c r="I56" s="7"/>
      <c r="J56" s="7"/>
      <c r="K56" s="7"/>
      <c r="L56" s="7"/>
      <c r="M56" s="7"/>
      <c r="N56" s="7"/>
    </row>
    <row r="57" spans="4:14" ht="18" customHeight="1" x14ac:dyDescent="0.15">
      <c r="D57" s="7"/>
      <c r="E57" s="17" t="s">
        <v>89</v>
      </c>
      <c r="F57" s="50" t="s">
        <v>90</v>
      </c>
    </row>
    <row r="58" spans="4:14" ht="18" customHeight="1" x14ac:dyDescent="0.15">
      <c r="D58" s="7"/>
      <c r="E58" s="7"/>
      <c r="F58" s="19"/>
      <c r="G58" s="7"/>
      <c r="H58" s="7"/>
      <c r="I58" s="7"/>
      <c r="J58" s="7"/>
      <c r="K58" s="7"/>
      <c r="L58" s="7"/>
      <c r="M58" s="7"/>
      <c r="N58" s="7"/>
    </row>
    <row r="59" spans="4:14" ht="18" customHeight="1" x14ac:dyDescent="0.15">
      <c r="D59" s="7"/>
      <c r="E59" s="27" t="s">
        <v>21</v>
      </c>
      <c r="F59" s="7"/>
      <c r="G59" s="7"/>
      <c r="H59" s="7"/>
      <c r="I59" s="7"/>
      <c r="J59" s="7"/>
      <c r="K59" s="7"/>
      <c r="L59" s="7"/>
      <c r="M59" s="7"/>
      <c r="N59" s="7"/>
    </row>
    <row r="60" spans="4:14" ht="18" customHeight="1" x14ac:dyDescent="0.15">
      <c r="D60" s="7"/>
      <c r="E60" s="7"/>
      <c r="F60" s="7"/>
      <c r="G60" s="7"/>
      <c r="H60" s="7"/>
      <c r="I60" s="7"/>
      <c r="J60" s="7"/>
      <c r="K60" s="7"/>
      <c r="L60" s="7"/>
      <c r="M60" s="7"/>
      <c r="N60" s="7"/>
    </row>
    <row r="61" spans="4:14" ht="18" customHeight="1" x14ac:dyDescent="0.15">
      <c r="D61" s="7"/>
      <c r="E61" s="10" t="s">
        <v>2</v>
      </c>
      <c r="F61" s="97" t="s">
        <v>31</v>
      </c>
      <c r="G61" s="80"/>
      <c r="H61" s="80"/>
      <c r="I61" s="98"/>
      <c r="J61" s="7"/>
      <c r="K61" s="28" t="s">
        <v>18</v>
      </c>
      <c r="L61" s="29" t="s">
        <v>19</v>
      </c>
      <c r="M61" s="12" t="s">
        <v>1</v>
      </c>
      <c r="N61" s="7"/>
    </row>
    <row r="62" spans="4:14" ht="18" customHeight="1" x14ac:dyDescent="0.15">
      <c r="D62" s="7"/>
      <c r="E62" s="7"/>
      <c r="F62" s="101"/>
      <c r="G62" s="102"/>
      <c r="H62" s="102"/>
      <c r="I62" s="103"/>
      <c r="J62" s="7"/>
      <c r="K62" s="15">
        <v>25067</v>
      </c>
      <c r="L62" s="15">
        <v>42964</v>
      </c>
      <c r="M62" s="13">
        <f>YEAR(L62)-YEAR(K62)-(DATE(YEAR(L62),MONTH(K62),DAY(K62))&gt;L62)</f>
        <v>49</v>
      </c>
      <c r="N62" s="7"/>
    </row>
    <row r="63" spans="4:14" ht="18" customHeight="1" x14ac:dyDescent="0.15">
      <c r="D63" s="7"/>
      <c r="E63" s="7"/>
      <c r="F63" s="7"/>
      <c r="G63" s="7"/>
      <c r="H63" s="7"/>
      <c r="I63" s="7"/>
      <c r="J63" s="7"/>
      <c r="K63" s="30">
        <v>42964</v>
      </c>
      <c r="L63" s="30">
        <v>25067</v>
      </c>
      <c r="M63" s="13">
        <f t="shared" ref="M63:M68" si="1">YEAR(L63)-YEAR(K63)-(DATE(YEAR(L63),MONTH(K63),DAY(K63))&gt;L63)</f>
        <v>-49</v>
      </c>
      <c r="N63" s="7" t="s">
        <v>16</v>
      </c>
    </row>
    <row r="64" spans="4:14" ht="18" customHeight="1" x14ac:dyDescent="0.15">
      <c r="D64" s="7"/>
      <c r="E64" s="7"/>
      <c r="F64" s="7"/>
      <c r="G64" s="7"/>
      <c r="H64" s="7"/>
      <c r="I64" s="7"/>
      <c r="J64" s="7"/>
      <c r="K64" s="30">
        <v>42429</v>
      </c>
      <c r="L64" s="30">
        <v>42794</v>
      </c>
      <c r="M64" s="13">
        <f t="shared" si="1"/>
        <v>0</v>
      </c>
      <c r="N64" s="7" t="s">
        <v>17</v>
      </c>
    </row>
    <row r="65" spans="4:14" ht="18" customHeight="1" x14ac:dyDescent="0.15">
      <c r="D65" s="7"/>
      <c r="E65" s="7"/>
      <c r="F65" s="7"/>
      <c r="G65" s="7"/>
      <c r="H65" s="7"/>
      <c r="I65" s="7"/>
      <c r="J65" s="7"/>
      <c r="K65" s="30">
        <v>36526</v>
      </c>
      <c r="L65" s="30">
        <v>36891</v>
      </c>
      <c r="M65" s="13">
        <f t="shared" si="1"/>
        <v>0</v>
      </c>
      <c r="N65" s="7"/>
    </row>
    <row r="66" spans="4:14" ht="18" customHeight="1" x14ac:dyDescent="0.15">
      <c r="D66" s="7"/>
      <c r="E66" s="7"/>
      <c r="F66" s="7"/>
      <c r="G66" s="7"/>
      <c r="H66" s="7"/>
      <c r="I66" s="7"/>
      <c r="J66" s="7"/>
      <c r="K66" s="30">
        <v>25021</v>
      </c>
      <c r="L66" s="30">
        <v>42187</v>
      </c>
      <c r="M66" s="13">
        <f t="shared" si="1"/>
        <v>47</v>
      </c>
      <c r="N66" s="7"/>
    </row>
    <row r="67" spans="4:14" ht="18" customHeight="1" x14ac:dyDescent="0.15">
      <c r="D67" s="7"/>
      <c r="E67" s="7"/>
      <c r="F67" s="7"/>
      <c r="G67" s="7"/>
      <c r="H67" s="7"/>
      <c r="I67" s="7"/>
      <c r="J67" s="7"/>
      <c r="K67" s="30">
        <v>41333</v>
      </c>
      <c r="L67" s="30">
        <v>42428</v>
      </c>
      <c r="M67" s="13">
        <f t="shared" si="1"/>
        <v>3</v>
      </c>
      <c r="N67" s="7"/>
    </row>
    <row r="68" spans="4:14" ht="18" customHeight="1" x14ac:dyDescent="0.15">
      <c r="D68" s="7"/>
      <c r="E68" s="7"/>
      <c r="F68" s="7"/>
      <c r="G68" s="7"/>
      <c r="H68" s="7"/>
      <c r="I68" s="7"/>
      <c r="J68" s="7"/>
      <c r="K68" s="30">
        <v>41121</v>
      </c>
      <c r="L68" s="30">
        <v>42215</v>
      </c>
      <c r="M68" s="13">
        <f t="shared" si="1"/>
        <v>2</v>
      </c>
      <c r="N68" s="7"/>
    </row>
    <row r="69" spans="4:14" ht="18" customHeight="1" x14ac:dyDescent="0.15">
      <c r="D69" s="7"/>
      <c r="E69" s="7"/>
      <c r="F69" s="7"/>
      <c r="G69" s="7"/>
      <c r="H69" s="7"/>
      <c r="I69" s="7"/>
      <c r="J69" s="7"/>
      <c r="K69" s="7"/>
      <c r="L69" s="7"/>
      <c r="M69" s="7"/>
      <c r="N69" s="7"/>
    </row>
    <row r="70" spans="4:14" ht="18" customHeight="1" x14ac:dyDescent="0.15">
      <c r="D70" s="7"/>
      <c r="E70" s="16" t="s">
        <v>5</v>
      </c>
      <c r="F70" s="96" t="s">
        <v>20</v>
      </c>
      <c r="G70" s="96"/>
      <c r="H70" s="96"/>
      <c r="I70" s="96"/>
      <c r="J70" s="96"/>
      <c r="K70" s="96"/>
      <c r="L70" s="96"/>
      <c r="M70" s="96"/>
      <c r="N70" s="7"/>
    </row>
    <row r="71" spans="4:14" ht="18" customHeight="1" x14ac:dyDescent="0.15">
      <c r="D71" s="7"/>
      <c r="E71" s="7"/>
      <c r="F71" s="96"/>
      <c r="G71" s="96"/>
      <c r="H71" s="96"/>
      <c r="I71" s="96"/>
      <c r="J71" s="96"/>
      <c r="K71" s="96"/>
      <c r="L71" s="96"/>
      <c r="M71" s="96"/>
      <c r="N71" s="7"/>
    </row>
    <row r="72" spans="4:14" ht="18" customHeight="1" x14ac:dyDescent="0.15">
      <c r="D72" s="7"/>
      <c r="E72" s="7"/>
      <c r="F72" s="96"/>
      <c r="G72" s="96"/>
      <c r="H72" s="96"/>
      <c r="I72" s="96"/>
      <c r="J72" s="96"/>
      <c r="K72" s="96"/>
      <c r="L72" s="96"/>
      <c r="M72" s="96"/>
      <c r="N72" s="7"/>
    </row>
    <row r="73" spans="4:14" ht="18" customHeight="1" x14ac:dyDescent="0.15">
      <c r="D73" s="7"/>
      <c r="E73" s="7"/>
      <c r="F73" s="7"/>
      <c r="G73" s="7"/>
      <c r="H73" s="7"/>
      <c r="I73" s="7"/>
      <c r="J73" s="7"/>
      <c r="K73" s="7"/>
      <c r="L73" s="7"/>
      <c r="M73" s="7"/>
      <c r="N73" s="7"/>
    </row>
    <row r="74" spans="4:14" ht="18" customHeight="1" x14ac:dyDescent="0.15">
      <c r="D74" s="7"/>
      <c r="E74" s="27" t="s">
        <v>22</v>
      </c>
      <c r="F74" s="7"/>
      <c r="G74" s="7"/>
      <c r="H74" s="7"/>
      <c r="I74" s="7"/>
      <c r="J74" s="7"/>
      <c r="K74" s="7"/>
      <c r="L74" s="7"/>
      <c r="M74" s="7"/>
      <c r="N74" s="7"/>
    </row>
    <row r="75" spans="4:14" ht="18" customHeight="1" x14ac:dyDescent="0.15">
      <c r="D75" s="7"/>
      <c r="E75" s="7"/>
      <c r="F75" s="7"/>
      <c r="G75" s="7"/>
      <c r="H75" s="7"/>
      <c r="I75" s="7"/>
      <c r="J75" s="7"/>
      <c r="K75" s="7"/>
      <c r="L75" s="7"/>
      <c r="M75" s="7"/>
      <c r="N75" s="7"/>
    </row>
    <row r="76" spans="4:14" ht="18" customHeight="1" x14ac:dyDescent="0.15">
      <c r="D76" s="7"/>
      <c r="E76" s="10" t="s">
        <v>2</v>
      </c>
      <c r="F76" s="82" t="s">
        <v>30</v>
      </c>
      <c r="G76" s="83"/>
      <c r="H76" s="83"/>
      <c r="I76" s="84"/>
      <c r="J76" s="7"/>
      <c r="K76" s="28" t="s">
        <v>23</v>
      </c>
      <c r="L76" s="29" t="s">
        <v>24</v>
      </c>
      <c r="M76" s="12" t="s">
        <v>1</v>
      </c>
      <c r="N76" s="7"/>
    </row>
    <row r="77" spans="4:14" ht="18" customHeight="1" x14ac:dyDescent="0.15">
      <c r="D77" s="7"/>
      <c r="E77" s="7"/>
      <c r="F77" s="7"/>
      <c r="G77" s="7"/>
      <c r="H77" s="7"/>
      <c r="I77" s="7"/>
      <c r="J77" s="7"/>
      <c r="K77" s="15">
        <v>41333</v>
      </c>
      <c r="L77" s="15">
        <v>42428</v>
      </c>
      <c r="M77" s="13">
        <f>(L77-K77)/365.2422</f>
        <v>2.9980106351347131</v>
      </c>
      <c r="N77" s="7"/>
    </row>
    <row r="78" spans="4:14" ht="18" customHeight="1" x14ac:dyDescent="0.15">
      <c r="D78" s="7"/>
      <c r="E78" s="7"/>
      <c r="F78" s="7"/>
      <c r="G78" s="7"/>
      <c r="H78" s="7"/>
      <c r="I78" s="7"/>
      <c r="J78" s="7"/>
      <c r="K78" s="15">
        <v>25021</v>
      </c>
      <c r="L78" s="15">
        <v>42187</v>
      </c>
      <c r="M78" s="13">
        <f>(L78-K78)/365.2422</f>
        <v>46.998950285591313</v>
      </c>
      <c r="N78" s="7"/>
    </row>
    <row r="79" spans="4:14" ht="18" customHeight="1" x14ac:dyDescent="0.15">
      <c r="D79" s="7"/>
      <c r="E79" s="7"/>
      <c r="F79" s="7"/>
      <c r="G79" s="7"/>
      <c r="H79" s="7"/>
      <c r="I79" s="7"/>
      <c r="J79" s="7"/>
      <c r="K79" s="7"/>
      <c r="L79" s="7"/>
      <c r="M79" s="7"/>
      <c r="N79" s="7"/>
    </row>
    <row r="80" spans="4:14" ht="18" customHeight="1" x14ac:dyDescent="0.15">
      <c r="D80" s="7"/>
      <c r="E80" s="10" t="s">
        <v>2</v>
      </c>
      <c r="F80" s="82" t="s">
        <v>29</v>
      </c>
      <c r="G80" s="83"/>
      <c r="H80" s="83"/>
      <c r="I80" s="84"/>
      <c r="J80" s="7"/>
      <c r="K80" s="28" t="s">
        <v>23</v>
      </c>
      <c r="L80" s="29" t="s">
        <v>24</v>
      </c>
      <c r="M80" s="12" t="s">
        <v>1</v>
      </c>
      <c r="N80" s="7"/>
    </row>
    <row r="81" spans="4:14" ht="18" customHeight="1" x14ac:dyDescent="0.15">
      <c r="D81" s="7"/>
      <c r="E81" s="7"/>
      <c r="F81" s="7"/>
      <c r="G81" s="7"/>
      <c r="H81" s="7"/>
      <c r="I81" s="7"/>
      <c r="J81" s="7"/>
      <c r="K81" s="15">
        <v>41333</v>
      </c>
      <c r="L81" s="15">
        <v>42428</v>
      </c>
      <c r="M81" s="13">
        <f>(L81-K81)/365.25</f>
        <v>2.9979466119096507</v>
      </c>
      <c r="N81" s="7"/>
    </row>
    <row r="82" spans="4:14" ht="18" customHeight="1" x14ac:dyDescent="0.15">
      <c r="D82" s="7"/>
      <c r="E82" s="7"/>
      <c r="F82" s="7"/>
      <c r="G82" s="7"/>
      <c r="H82" s="7"/>
      <c r="I82" s="7"/>
      <c r="J82" s="7"/>
      <c r="K82" s="15">
        <v>25021</v>
      </c>
      <c r="L82" s="15">
        <v>42187</v>
      </c>
      <c r="M82" s="13">
        <f>(L82-K82)/365.25</f>
        <v>46.997946611909654</v>
      </c>
      <c r="N82" s="7"/>
    </row>
    <row r="83" spans="4:14" ht="18" customHeight="1" x14ac:dyDescent="0.15">
      <c r="D83" s="7"/>
      <c r="E83" s="7"/>
      <c r="F83" s="7"/>
      <c r="G83" s="7"/>
      <c r="H83" s="7"/>
      <c r="I83" s="7"/>
      <c r="J83" s="7"/>
      <c r="K83" s="7"/>
      <c r="L83" s="7"/>
      <c r="M83" s="7"/>
      <c r="N83" s="7"/>
    </row>
    <row r="84" spans="4:14" ht="18" customHeight="1" x14ac:dyDescent="0.15">
      <c r="D84" s="7"/>
      <c r="E84" s="31" t="s">
        <v>25</v>
      </c>
      <c r="F84" s="110" t="s">
        <v>26</v>
      </c>
      <c r="G84" s="110"/>
      <c r="H84" s="110"/>
      <c r="I84" s="110"/>
      <c r="J84" s="110"/>
      <c r="K84" s="110"/>
      <c r="L84" s="110"/>
      <c r="M84" s="110"/>
      <c r="N84" s="7"/>
    </row>
    <row r="85" spans="4:14" ht="18" customHeight="1" x14ac:dyDescent="0.15">
      <c r="D85" s="7"/>
      <c r="E85" s="7"/>
      <c r="F85" s="110"/>
      <c r="G85" s="110"/>
      <c r="H85" s="110"/>
      <c r="I85" s="110"/>
      <c r="J85" s="110"/>
      <c r="K85" s="110"/>
      <c r="L85" s="110"/>
      <c r="M85" s="110"/>
      <c r="N85" s="7"/>
    </row>
    <row r="86" spans="4:14" ht="18" customHeight="1" x14ac:dyDescent="0.15">
      <c r="D86" s="7"/>
      <c r="E86" s="7"/>
      <c r="F86" s="110"/>
      <c r="G86" s="110"/>
      <c r="H86" s="110"/>
      <c r="I86" s="110"/>
      <c r="J86" s="110"/>
      <c r="K86" s="110"/>
      <c r="L86" s="110"/>
      <c r="M86" s="110"/>
      <c r="N86" s="7"/>
    </row>
    <row r="87" spans="4:14" ht="18" customHeight="1" x14ac:dyDescent="0.15">
      <c r="D87" s="7"/>
      <c r="E87" s="7"/>
      <c r="F87" s="7"/>
      <c r="G87" s="7"/>
      <c r="H87" s="7"/>
      <c r="I87" s="7"/>
      <c r="J87" s="7"/>
      <c r="K87" s="7"/>
      <c r="L87" s="7"/>
      <c r="M87" s="7"/>
      <c r="N87" s="7"/>
    </row>
    <row r="88" spans="4:14" ht="18" customHeight="1" x14ac:dyDescent="0.15">
      <c r="D88" s="7"/>
      <c r="E88" s="10" t="s">
        <v>2</v>
      </c>
      <c r="F88" s="82" t="s">
        <v>28</v>
      </c>
      <c r="G88" s="83"/>
      <c r="H88" s="83"/>
      <c r="I88" s="84"/>
      <c r="J88" s="7"/>
      <c r="K88" s="28" t="s">
        <v>23</v>
      </c>
      <c r="L88" s="29" t="s">
        <v>24</v>
      </c>
      <c r="M88" s="12" t="s">
        <v>1</v>
      </c>
      <c r="N88" s="7"/>
    </row>
    <row r="89" spans="4:14" ht="18" customHeight="1" x14ac:dyDescent="0.15">
      <c r="D89" s="7"/>
      <c r="E89" s="7"/>
      <c r="F89" s="7"/>
      <c r="G89" s="7"/>
      <c r="H89" s="7"/>
      <c r="I89" s="7"/>
      <c r="J89" s="7"/>
      <c r="K89" s="15">
        <v>41333</v>
      </c>
      <c r="L89" s="15">
        <v>42428</v>
      </c>
      <c r="M89" s="32">
        <f>YEARFRAC(K89,L89)</f>
        <v>2.9944444444444445</v>
      </c>
      <c r="N89" s="7"/>
    </row>
    <row r="90" spans="4:14" ht="18" customHeight="1" x14ac:dyDescent="0.15">
      <c r="D90" s="7"/>
      <c r="E90" s="7"/>
      <c r="F90" s="7"/>
      <c r="G90" s="7"/>
      <c r="H90" s="7"/>
      <c r="I90" s="7"/>
      <c r="J90" s="7"/>
      <c r="K90" s="15">
        <v>25021</v>
      </c>
      <c r="L90" s="15">
        <v>42187</v>
      </c>
      <c r="M90" s="32">
        <f>YEARFRAC(K90,L90)</f>
        <v>47</v>
      </c>
      <c r="N90" s="7"/>
    </row>
    <row r="91" spans="4:14" ht="18" customHeight="1" x14ac:dyDescent="0.15">
      <c r="D91" s="7"/>
      <c r="E91" s="7"/>
      <c r="F91" s="7"/>
      <c r="G91" s="7"/>
      <c r="H91" s="7"/>
      <c r="I91" s="7"/>
      <c r="J91" s="7"/>
      <c r="K91" s="15">
        <v>41121</v>
      </c>
      <c r="L91" s="15">
        <v>42215</v>
      </c>
      <c r="M91" s="32">
        <f>YEARFRAC(K91,L91)</f>
        <v>3</v>
      </c>
      <c r="N91" s="7"/>
    </row>
    <row r="92" spans="4:14" ht="18" customHeight="1" x14ac:dyDescent="0.15">
      <c r="D92" s="7"/>
      <c r="E92" s="7"/>
      <c r="F92" s="7"/>
      <c r="G92" s="7"/>
      <c r="H92" s="7"/>
      <c r="I92" s="7"/>
      <c r="J92" s="7"/>
      <c r="K92" s="7"/>
      <c r="L92" s="7"/>
      <c r="M92" s="7"/>
      <c r="N92" s="7"/>
    </row>
    <row r="93" spans="4:14" ht="18" customHeight="1" x14ac:dyDescent="0.15">
      <c r="D93" s="7"/>
      <c r="E93" s="31" t="s">
        <v>25</v>
      </c>
      <c r="F93" s="110" t="s">
        <v>27</v>
      </c>
      <c r="G93" s="110"/>
      <c r="H93" s="110"/>
      <c r="I93" s="110"/>
      <c r="J93" s="110"/>
      <c r="K93" s="110"/>
      <c r="L93" s="110"/>
      <c r="M93" s="110"/>
      <c r="N93" s="7"/>
    </row>
    <row r="94" spans="4:14" ht="18" customHeight="1" x14ac:dyDescent="0.15">
      <c r="D94" s="7"/>
      <c r="E94" s="7"/>
      <c r="F94" s="110"/>
      <c r="G94" s="110"/>
      <c r="H94" s="110"/>
      <c r="I94" s="110"/>
      <c r="J94" s="110"/>
      <c r="K94" s="110"/>
      <c r="L94" s="110"/>
      <c r="M94" s="110"/>
      <c r="N94" s="7"/>
    </row>
    <row r="95" spans="4:14" ht="18" customHeight="1" x14ac:dyDescent="0.15">
      <c r="D95" s="7"/>
      <c r="E95" s="7"/>
      <c r="F95" s="110"/>
      <c r="G95" s="110"/>
      <c r="H95" s="110"/>
      <c r="I95" s="110"/>
      <c r="J95" s="110"/>
      <c r="K95" s="110"/>
      <c r="L95" s="110"/>
      <c r="M95" s="110"/>
      <c r="N95" s="7"/>
    </row>
    <row r="96" spans="4:14" ht="18" customHeight="1" x14ac:dyDescent="0.15">
      <c r="D96" s="7"/>
      <c r="E96" s="7"/>
      <c r="F96" s="7"/>
      <c r="G96" s="7"/>
      <c r="H96" s="7"/>
      <c r="I96" s="7"/>
      <c r="J96" s="7"/>
      <c r="K96" s="7"/>
      <c r="L96" s="7"/>
      <c r="M96" s="7"/>
      <c r="N96" s="7"/>
    </row>
    <row r="97" spans="4:14" ht="25" x14ac:dyDescent="0.15">
      <c r="D97" s="7"/>
      <c r="E97" s="9" t="s">
        <v>35</v>
      </c>
      <c r="F97" s="9"/>
      <c r="G97" s="9"/>
      <c r="H97" s="9"/>
      <c r="I97" s="9"/>
      <c r="J97" s="9"/>
      <c r="K97" s="9"/>
      <c r="L97" s="9"/>
      <c r="M97" s="9"/>
      <c r="N97" s="7"/>
    </row>
    <row r="98" spans="4:14" ht="18" customHeight="1" x14ac:dyDescent="0.15">
      <c r="D98" s="7"/>
      <c r="E98" s="7"/>
      <c r="F98" s="7"/>
      <c r="G98" s="7"/>
      <c r="H98" s="7"/>
      <c r="I98" s="7"/>
      <c r="J98" s="7"/>
      <c r="K98" s="7"/>
      <c r="L98" s="7"/>
      <c r="M98" s="7"/>
      <c r="N98" s="7"/>
    </row>
    <row r="99" spans="4:14" ht="18" customHeight="1" x14ac:dyDescent="0.15">
      <c r="D99" s="7"/>
      <c r="E99" s="27" t="s">
        <v>115</v>
      </c>
      <c r="F99" s="7"/>
      <c r="G99" s="7"/>
      <c r="H99" s="7"/>
      <c r="I99" s="7"/>
      <c r="J99" s="7"/>
      <c r="K99" s="7"/>
      <c r="L99" s="7"/>
      <c r="M99" s="7"/>
      <c r="N99" s="7"/>
    </row>
    <row r="100" spans="4:14" ht="18" customHeight="1" x14ac:dyDescent="0.15">
      <c r="D100" s="7"/>
      <c r="E100" s="7"/>
      <c r="F100" s="7"/>
      <c r="G100" s="7"/>
      <c r="H100" s="7"/>
      <c r="I100" s="7"/>
      <c r="J100" s="7"/>
      <c r="K100" s="7"/>
      <c r="L100" s="7"/>
      <c r="M100" s="7"/>
      <c r="N100" s="7"/>
    </row>
    <row r="101" spans="4:14" ht="18" customHeight="1" x14ac:dyDescent="0.15">
      <c r="D101" s="7"/>
      <c r="E101" s="36" t="s">
        <v>39</v>
      </c>
      <c r="F101" s="7"/>
      <c r="G101" s="7"/>
      <c r="H101" s="7"/>
      <c r="I101" s="7"/>
      <c r="J101" s="7"/>
      <c r="K101" s="7"/>
      <c r="L101" s="7"/>
      <c r="M101" s="7"/>
      <c r="N101" s="7"/>
    </row>
    <row r="102" spans="4:14" ht="18" customHeight="1" x14ac:dyDescent="0.15">
      <c r="D102" s="7"/>
      <c r="E102" s="33"/>
      <c r="N102" s="7"/>
    </row>
    <row r="103" spans="4:14" ht="18" customHeight="1" x14ac:dyDescent="0.15">
      <c r="D103" s="7"/>
      <c r="E103" s="34" t="s">
        <v>2</v>
      </c>
      <c r="F103" s="82" t="s">
        <v>97</v>
      </c>
      <c r="G103" s="83"/>
      <c r="H103" s="83"/>
      <c r="I103" s="84"/>
      <c r="K103" s="11" t="s">
        <v>3</v>
      </c>
      <c r="L103" s="14" t="s">
        <v>4</v>
      </c>
      <c r="M103" s="53" t="s">
        <v>36</v>
      </c>
      <c r="N103" s="7"/>
    </row>
    <row r="104" spans="4:14" ht="18" customHeight="1" x14ac:dyDescent="0.15">
      <c r="D104" s="7"/>
      <c r="K104" s="35">
        <v>41729</v>
      </c>
      <c r="L104" s="35">
        <v>43891</v>
      </c>
      <c r="M104" s="32">
        <f>DATEDIF(K104,L104,"y")</f>
        <v>5</v>
      </c>
      <c r="N104" s="7"/>
    </row>
    <row r="105" spans="4:14" ht="18" customHeight="1" x14ac:dyDescent="0.15">
      <c r="D105" s="7"/>
      <c r="E105" s="7"/>
      <c r="F105" s="7"/>
      <c r="G105" s="7"/>
      <c r="H105" s="7"/>
      <c r="I105" s="7"/>
      <c r="J105" s="7"/>
      <c r="K105" s="7"/>
      <c r="L105" s="7"/>
      <c r="M105" s="7"/>
      <c r="N105" s="7"/>
    </row>
    <row r="106" spans="4:14" ht="18" customHeight="1" x14ac:dyDescent="0.15">
      <c r="D106" s="7"/>
      <c r="E106" s="36" t="s">
        <v>175</v>
      </c>
      <c r="F106" s="7"/>
      <c r="G106" s="7"/>
      <c r="H106" s="7"/>
      <c r="I106" s="7"/>
      <c r="J106" s="7"/>
      <c r="K106" s="7"/>
      <c r="L106" s="7"/>
      <c r="M106" s="7"/>
      <c r="N106" s="7"/>
    </row>
    <row r="107" spans="4:14" ht="18" customHeight="1" x14ac:dyDescent="0.15">
      <c r="D107" s="7"/>
      <c r="E107" s="33"/>
      <c r="N107" s="7"/>
    </row>
    <row r="108" spans="4:14" ht="18" customHeight="1" x14ac:dyDescent="0.15">
      <c r="D108" s="7"/>
      <c r="E108" s="34" t="s">
        <v>2</v>
      </c>
      <c r="F108" s="82" t="s">
        <v>98</v>
      </c>
      <c r="G108" s="83"/>
      <c r="H108" s="83"/>
      <c r="I108" s="84"/>
      <c r="K108" s="11" t="s">
        <v>3</v>
      </c>
      <c r="L108" s="14" t="s">
        <v>4</v>
      </c>
      <c r="M108" s="53" t="s">
        <v>37</v>
      </c>
      <c r="N108" s="7"/>
    </row>
    <row r="109" spans="4:14" ht="18" customHeight="1" x14ac:dyDescent="0.15">
      <c r="D109" s="7"/>
      <c r="K109" s="35">
        <v>41729</v>
      </c>
      <c r="L109" s="35">
        <v>43891</v>
      </c>
      <c r="M109" s="32">
        <f>DATEDIF(K109,L109,"ym")</f>
        <v>11</v>
      </c>
      <c r="N109" s="7"/>
    </row>
    <row r="110" spans="4:14" ht="18" customHeight="1" x14ac:dyDescent="0.15">
      <c r="D110" s="7"/>
      <c r="E110" s="7"/>
      <c r="F110" s="7"/>
      <c r="G110" s="7"/>
      <c r="H110" s="7"/>
      <c r="I110" s="7"/>
      <c r="J110" s="7"/>
      <c r="K110" s="7"/>
      <c r="L110" s="7"/>
      <c r="M110" s="7"/>
      <c r="N110" s="7"/>
    </row>
    <row r="111" spans="4:14" ht="18" customHeight="1" x14ac:dyDescent="0.15">
      <c r="D111" s="7"/>
      <c r="E111" s="34" t="s">
        <v>173</v>
      </c>
      <c r="F111" s="111" t="s">
        <v>174</v>
      </c>
      <c r="G111" s="112"/>
      <c r="H111" s="112"/>
      <c r="I111" s="113"/>
      <c r="K111" s="11" t="s">
        <v>3</v>
      </c>
      <c r="L111" s="14" t="s">
        <v>4</v>
      </c>
      <c r="M111" s="12" t="s">
        <v>1</v>
      </c>
      <c r="N111" s="7"/>
    </row>
    <row r="112" spans="4:14" ht="18" customHeight="1" x14ac:dyDescent="0.15">
      <c r="D112" s="7"/>
      <c r="F112" s="114"/>
      <c r="G112" s="115"/>
      <c r="H112" s="115"/>
      <c r="I112" s="116"/>
      <c r="K112" s="35">
        <v>39599</v>
      </c>
      <c r="L112" s="35">
        <v>42429</v>
      </c>
      <c r="M112" s="32">
        <f>DATEDIF(K112, L112, "m") - 12*DATEDIF(K112, L112, "y")</f>
        <v>8</v>
      </c>
      <c r="N112" s="7"/>
    </row>
    <row r="113" spans="4:14" ht="18" customHeight="1" x14ac:dyDescent="0.15">
      <c r="D113" s="7"/>
      <c r="E113" s="7"/>
      <c r="F113" s="7"/>
      <c r="G113" s="7"/>
      <c r="H113" s="7"/>
      <c r="I113" s="7"/>
      <c r="J113" s="7"/>
      <c r="K113" s="7"/>
      <c r="L113" s="7"/>
      <c r="M113" s="7"/>
      <c r="N113" s="7"/>
    </row>
    <row r="114" spans="4:14" ht="18" customHeight="1" x14ac:dyDescent="0.15">
      <c r="D114" s="7"/>
      <c r="E114" s="37" t="s">
        <v>40</v>
      </c>
      <c r="F114" s="87" t="s">
        <v>176</v>
      </c>
      <c r="G114" s="88"/>
      <c r="H114" s="88"/>
      <c r="I114" s="89"/>
      <c r="K114" s="11" t="s">
        <v>3</v>
      </c>
      <c r="L114" s="14" t="s">
        <v>4</v>
      </c>
      <c r="M114" s="53" t="s">
        <v>37</v>
      </c>
      <c r="N114" s="7"/>
    </row>
    <row r="115" spans="4:14" ht="18" customHeight="1" x14ac:dyDescent="0.15">
      <c r="D115" s="7"/>
      <c r="F115" s="93"/>
      <c r="G115" s="94"/>
      <c r="H115" s="94"/>
      <c r="I115" s="95"/>
      <c r="K115" s="35">
        <v>39599</v>
      </c>
      <c r="L115" s="35">
        <v>42429</v>
      </c>
      <c r="M115" s="32">
        <f>DATEDIF(K115,DATE(YEAR(L115)-DATEDIF(K115,L115,"y"),MONTH(L115),DAY(L115)),"m")</f>
        <v>9</v>
      </c>
      <c r="N115" s="7"/>
    </row>
    <row r="116" spans="4:14" s="4" customFormat="1" ht="18" customHeight="1" x14ac:dyDescent="0.15">
      <c r="D116" s="75"/>
      <c r="E116" s="75"/>
      <c r="F116" s="75"/>
      <c r="G116" s="75"/>
      <c r="H116" s="75"/>
      <c r="I116" s="75"/>
      <c r="J116" s="75"/>
      <c r="K116" s="75"/>
      <c r="L116" s="75"/>
      <c r="M116" s="75"/>
      <c r="N116" s="75"/>
    </row>
    <row r="117" spans="4:14" ht="18" customHeight="1" x14ac:dyDescent="0.15">
      <c r="D117" s="7"/>
      <c r="E117" s="7"/>
      <c r="F117" s="7"/>
      <c r="G117" s="7"/>
      <c r="H117" s="7"/>
      <c r="I117" s="7"/>
      <c r="J117" s="7"/>
      <c r="K117" s="7"/>
      <c r="L117" s="7"/>
      <c r="M117" s="7"/>
      <c r="N117" s="7"/>
    </row>
    <row r="118" spans="4:14" ht="18" customHeight="1" x14ac:dyDescent="0.15">
      <c r="D118" s="7"/>
      <c r="E118" s="36" t="s">
        <v>38</v>
      </c>
      <c r="F118" s="7"/>
      <c r="G118" s="7"/>
      <c r="H118" s="7"/>
      <c r="I118" s="7"/>
      <c r="J118" s="7"/>
      <c r="K118" s="7"/>
      <c r="L118" s="7"/>
      <c r="M118" s="7"/>
      <c r="N118" s="7"/>
    </row>
    <row r="119" spans="4:14" ht="18" customHeight="1" x14ac:dyDescent="0.15">
      <c r="D119" s="7"/>
      <c r="E119" s="33"/>
      <c r="N119" s="7"/>
    </row>
    <row r="120" spans="4:14" ht="18" customHeight="1" x14ac:dyDescent="0.15">
      <c r="D120" s="4"/>
      <c r="E120" s="41" t="s">
        <v>48</v>
      </c>
      <c r="G120" s="4"/>
      <c r="H120" s="4"/>
      <c r="I120" s="4"/>
      <c r="J120" s="4"/>
      <c r="K120" s="4"/>
      <c r="L120" s="4"/>
      <c r="M120" s="4"/>
      <c r="N120" s="4"/>
    </row>
    <row r="121" spans="4:14" ht="18" customHeight="1" x14ac:dyDescent="0.15">
      <c r="D121" s="7"/>
      <c r="E121" s="33"/>
      <c r="N121" s="7"/>
    </row>
    <row r="122" spans="4:14" ht="18" customHeight="1" x14ac:dyDescent="0.15">
      <c r="D122" s="7"/>
      <c r="E122" s="37" t="s">
        <v>40</v>
      </c>
      <c r="F122" s="82" t="s">
        <v>99</v>
      </c>
      <c r="G122" s="83"/>
      <c r="H122" s="83"/>
      <c r="I122" s="84"/>
      <c r="K122" s="11" t="s">
        <v>3</v>
      </c>
      <c r="L122" s="14" t="s">
        <v>4</v>
      </c>
      <c r="M122" s="12" t="s">
        <v>1</v>
      </c>
      <c r="N122" s="7"/>
    </row>
    <row r="123" spans="4:14" ht="18" customHeight="1" x14ac:dyDescent="0.15">
      <c r="D123" s="7"/>
      <c r="K123" s="35">
        <v>41729</v>
      </c>
      <c r="L123" s="35">
        <v>43891</v>
      </c>
      <c r="M123" s="65">
        <f>DATEDIF(K123,L123,"md")</f>
        <v>-1</v>
      </c>
      <c r="N123" s="7"/>
    </row>
    <row r="124" spans="4:14" ht="18" customHeight="1" x14ac:dyDescent="0.15">
      <c r="D124" s="7"/>
      <c r="K124" s="35">
        <v>42766</v>
      </c>
      <c r="L124" s="35">
        <v>42795</v>
      </c>
      <c r="M124" s="65">
        <f>DATEDIF(K124,L124,"md")</f>
        <v>-2</v>
      </c>
      <c r="N124" s="7"/>
    </row>
    <row r="125" spans="4:14" ht="18" customHeight="1" x14ac:dyDescent="0.15">
      <c r="D125" s="7"/>
      <c r="E125" s="7"/>
      <c r="F125" s="7"/>
      <c r="G125" s="7"/>
      <c r="H125" s="7"/>
      <c r="I125" s="7"/>
      <c r="J125" s="7"/>
      <c r="K125" s="7"/>
      <c r="L125" s="7"/>
      <c r="M125" s="7"/>
      <c r="N125" s="7"/>
    </row>
    <row r="126" spans="4:14" ht="18" customHeight="1" x14ac:dyDescent="0.15">
      <c r="D126" s="7"/>
      <c r="E126" s="41" t="s">
        <v>49</v>
      </c>
      <c r="G126" s="7"/>
      <c r="H126" s="7"/>
      <c r="I126" s="7"/>
      <c r="J126" s="7"/>
      <c r="K126" s="7"/>
      <c r="L126" s="7"/>
      <c r="M126" s="7"/>
      <c r="N126" s="7"/>
    </row>
    <row r="127" spans="4:14" ht="18" customHeight="1" x14ac:dyDescent="0.15">
      <c r="D127" s="7"/>
      <c r="E127" s="7"/>
      <c r="F127" s="7"/>
      <c r="G127" s="7"/>
      <c r="H127" s="7"/>
      <c r="I127" s="7"/>
      <c r="J127" s="7"/>
      <c r="K127" s="7"/>
      <c r="L127" s="7"/>
      <c r="M127" s="7"/>
      <c r="N127" s="7"/>
    </row>
    <row r="128" spans="4:14" ht="18" customHeight="1" x14ac:dyDescent="0.15">
      <c r="D128" s="7"/>
      <c r="E128" s="37" t="s">
        <v>40</v>
      </c>
      <c r="F128" s="97" t="s">
        <v>100</v>
      </c>
      <c r="G128" s="80"/>
      <c r="H128" s="80"/>
      <c r="I128" s="98"/>
      <c r="K128" s="11" t="s">
        <v>3</v>
      </c>
      <c r="L128" s="14" t="s">
        <v>4</v>
      </c>
      <c r="M128" s="12" t="s">
        <v>1</v>
      </c>
      <c r="N128" s="7"/>
    </row>
    <row r="129" spans="4:14" ht="18" customHeight="1" x14ac:dyDescent="0.15">
      <c r="D129" s="7"/>
      <c r="F129" s="101"/>
      <c r="G129" s="102"/>
      <c r="H129" s="102"/>
      <c r="I129" s="103"/>
      <c r="K129" s="35">
        <v>41729</v>
      </c>
      <c r="L129" s="35">
        <v>43891</v>
      </c>
      <c r="M129" s="65">
        <f>L129 - DATE( YEAR(K129), MONTH(K129) + DATEDIF(K129,L129,"m"), DAY(K129))</f>
        <v>-1</v>
      </c>
      <c r="N129" s="7"/>
    </row>
    <row r="130" spans="4:14" ht="18" customHeight="1" x14ac:dyDescent="0.15">
      <c r="D130" s="7"/>
      <c r="E130" s="7"/>
      <c r="F130" s="7"/>
      <c r="G130" s="7"/>
      <c r="H130" s="7"/>
      <c r="I130" s="7"/>
      <c r="J130" s="7"/>
      <c r="K130" s="35">
        <v>42766</v>
      </c>
      <c r="L130" s="35">
        <v>42795</v>
      </c>
      <c r="M130" s="65">
        <f>L130 - DATE( YEAR(K130), MONTH(K130) + DATEDIF(K130,L130,"m"), DAY(K130))</f>
        <v>-2</v>
      </c>
      <c r="N130" s="7"/>
    </row>
    <row r="131" spans="4:14" ht="18" customHeight="1" x14ac:dyDescent="0.15">
      <c r="D131" s="7"/>
      <c r="E131" s="7"/>
      <c r="F131" s="7"/>
      <c r="G131" s="7"/>
      <c r="H131" s="7"/>
      <c r="I131" s="7"/>
      <c r="J131" s="7"/>
      <c r="K131" s="7"/>
      <c r="L131" s="7"/>
      <c r="M131" s="7"/>
      <c r="N131" s="7"/>
    </row>
    <row r="132" spans="4:14" ht="18" customHeight="1" x14ac:dyDescent="0.15">
      <c r="D132" s="7"/>
      <c r="E132" s="40" t="s">
        <v>43</v>
      </c>
      <c r="G132" s="7"/>
      <c r="H132" s="7"/>
      <c r="I132" s="7"/>
      <c r="J132" s="7"/>
      <c r="K132" s="7"/>
      <c r="L132" s="7"/>
      <c r="M132" s="7"/>
      <c r="N132" s="7"/>
    </row>
    <row r="133" spans="4:14" ht="18" customHeight="1" x14ac:dyDescent="0.15">
      <c r="D133" s="7"/>
      <c r="E133" s="40" t="s">
        <v>45</v>
      </c>
      <c r="G133" s="7"/>
      <c r="H133" s="7"/>
      <c r="I133" s="7"/>
      <c r="J133" s="7"/>
      <c r="K133" s="7"/>
      <c r="L133" s="7"/>
      <c r="M133" s="7"/>
      <c r="N133" s="7"/>
    </row>
    <row r="134" spans="4:14" ht="18" customHeight="1" x14ac:dyDescent="0.15">
      <c r="D134" s="7"/>
      <c r="E134" s="7"/>
      <c r="F134" s="7"/>
      <c r="G134" s="7"/>
      <c r="H134" s="7"/>
      <c r="I134" s="7"/>
      <c r="J134" s="7"/>
      <c r="K134" s="7"/>
      <c r="L134" s="7"/>
      <c r="M134" s="7"/>
      <c r="N134" s="7"/>
    </row>
    <row r="135" spans="4:14" ht="18" customHeight="1" x14ac:dyDescent="0.15">
      <c r="D135" s="7"/>
      <c r="E135" s="37" t="s">
        <v>40</v>
      </c>
      <c r="F135" s="97" t="s">
        <v>101</v>
      </c>
      <c r="G135" s="80"/>
      <c r="H135" s="80"/>
      <c r="I135" s="98"/>
      <c r="K135" s="11" t="s">
        <v>3</v>
      </c>
      <c r="L135" s="14" t="s">
        <v>4</v>
      </c>
      <c r="M135" s="12" t="s">
        <v>1</v>
      </c>
      <c r="N135" s="7"/>
    </row>
    <row r="136" spans="4:14" ht="18" customHeight="1" x14ac:dyDescent="0.15">
      <c r="D136" s="7"/>
      <c r="F136" s="101"/>
      <c r="G136" s="102"/>
      <c r="H136" s="102"/>
      <c r="I136" s="103"/>
      <c r="K136" s="35">
        <v>42400</v>
      </c>
      <c r="L136" s="35">
        <v>42766</v>
      </c>
      <c r="M136" s="65">
        <f>L136-DATE( YEAR(L136), MONTH(L136), 1)</f>
        <v>30</v>
      </c>
      <c r="N136" s="7" t="s">
        <v>41</v>
      </c>
    </row>
    <row r="137" spans="4:14" ht="18" customHeight="1" x14ac:dyDescent="0.15">
      <c r="D137" s="7"/>
      <c r="E137" s="7"/>
      <c r="F137" s="7"/>
      <c r="G137" s="7"/>
      <c r="H137" s="7"/>
      <c r="I137" s="7"/>
      <c r="J137" s="7"/>
      <c r="K137" s="35">
        <v>40347</v>
      </c>
      <c r="L137" s="35">
        <v>42508</v>
      </c>
      <c r="M137" s="65">
        <f>L137-DATE( YEAR(L137), MONTH(L137), 1)</f>
        <v>17</v>
      </c>
      <c r="N137" s="7" t="s">
        <v>41</v>
      </c>
    </row>
    <row r="138" spans="4:14" ht="18" customHeight="1" x14ac:dyDescent="0.15">
      <c r="D138" s="7"/>
      <c r="E138" s="7"/>
      <c r="F138" s="7"/>
      <c r="G138" s="7"/>
      <c r="H138" s="7"/>
      <c r="I138" s="7"/>
      <c r="J138" s="7"/>
      <c r="K138" s="7"/>
      <c r="L138" s="7"/>
      <c r="M138" s="7"/>
      <c r="N138" s="7"/>
    </row>
    <row r="139" spans="4:14" ht="18" customHeight="1" x14ac:dyDescent="0.15">
      <c r="D139" s="7"/>
      <c r="E139" s="40" t="s">
        <v>44</v>
      </c>
      <c r="G139" s="7"/>
      <c r="H139" s="7"/>
      <c r="I139" s="7"/>
      <c r="J139" s="7"/>
      <c r="K139" s="7"/>
      <c r="L139" s="7"/>
      <c r="M139" s="7"/>
      <c r="N139" s="7"/>
    </row>
    <row r="140" spans="4:14" ht="18" customHeight="1" x14ac:dyDescent="0.15">
      <c r="D140" s="7"/>
      <c r="E140" s="7"/>
      <c r="F140" s="7"/>
      <c r="G140" s="7"/>
      <c r="H140" s="7"/>
      <c r="I140" s="7"/>
      <c r="J140" s="7"/>
      <c r="K140" s="7"/>
      <c r="L140" s="7"/>
      <c r="M140" s="7"/>
      <c r="N140" s="7"/>
    </row>
    <row r="141" spans="4:14" ht="18" customHeight="1" x14ac:dyDescent="0.15">
      <c r="D141" s="7"/>
      <c r="E141" s="38" t="s">
        <v>42</v>
      </c>
      <c r="F141" s="97" t="s">
        <v>103</v>
      </c>
      <c r="G141" s="80"/>
      <c r="H141" s="80"/>
      <c r="I141" s="98"/>
      <c r="K141" s="11" t="s">
        <v>3</v>
      </c>
      <c r="L141" s="14" t="s">
        <v>4</v>
      </c>
      <c r="M141" s="53" t="s">
        <v>102</v>
      </c>
      <c r="N141" s="7"/>
    </row>
    <row r="142" spans="4:14" ht="18" customHeight="1" x14ac:dyDescent="0.15">
      <c r="D142" s="7"/>
      <c r="F142" s="101"/>
      <c r="G142" s="102"/>
      <c r="H142" s="102"/>
      <c r="I142" s="103"/>
      <c r="K142" s="35">
        <v>41729</v>
      </c>
      <c r="L142" s="35">
        <v>43891</v>
      </c>
      <c r="M142" s="32">
        <f>DATE( YEAR(L142), MONTH(L142) - DATEDIF(K142,L142,"m"), DAY(L142)) - K142</f>
        <v>1</v>
      </c>
      <c r="N142" s="7"/>
    </row>
    <row r="143" spans="4:14" ht="18" customHeight="1" x14ac:dyDescent="0.15">
      <c r="D143" s="7"/>
      <c r="E143" s="33"/>
      <c r="K143" s="35">
        <v>42766</v>
      </c>
      <c r="L143" s="35">
        <v>42795</v>
      </c>
      <c r="M143" s="32">
        <f t="shared" ref="M143:M145" si="2">DATE( YEAR(L143), MONTH(L143) - DATEDIF(K143,L143,"m"), DAY(L143)) - K143</f>
        <v>1</v>
      </c>
      <c r="N143" s="7"/>
    </row>
    <row r="144" spans="4:14" ht="18" customHeight="1" x14ac:dyDescent="0.15">
      <c r="D144" s="7"/>
      <c r="E144" s="7"/>
      <c r="F144" s="7"/>
      <c r="G144" s="7"/>
      <c r="H144" s="7"/>
      <c r="I144" s="7"/>
      <c r="J144" s="7"/>
      <c r="K144" s="35">
        <v>42400</v>
      </c>
      <c r="L144" s="35">
        <v>42766</v>
      </c>
      <c r="M144" s="32">
        <f t="shared" si="2"/>
        <v>0</v>
      </c>
      <c r="N144" s="7"/>
    </row>
    <row r="145" spans="4:14" ht="18" customHeight="1" x14ac:dyDescent="0.15">
      <c r="D145" s="7"/>
      <c r="E145" s="7"/>
      <c r="F145" s="7"/>
      <c r="G145" s="7"/>
      <c r="H145" s="7"/>
      <c r="I145" s="7"/>
      <c r="J145" s="7"/>
      <c r="K145" s="35">
        <v>40347</v>
      </c>
      <c r="L145" s="35">
        <v>42508</v>
      </c>
      <c r="M145" s="32">
        <f t="shared" si="2"/>
        <v>0</v>
      </c>
      <c r="N145" s="7"/>
    </row>
    <row r="146" spans="4:14" ht="18" customHeight="1" x14ac:dyDescent="0.15">
      <c r="D146" s="7"/>
      <c r="E146" s="7"/>
      <c r="F146" s="7"/>
      <c r="G146" s="7"/>
      <c r="H146" s="7"/>
      <c r="I146" s="7"/>
      <c r="J146" s="7"/>
      <c r="K146" s="7"/>
      <c r="L146" s="7"/>
      <c r="M146" s="7"/>
      <c r="N146" s="7"/>
    </row>
    <row r="147" spans="4:14" ht="18" customHeight="1" x14ac:dyDescent="0.15">
      <c r="D147" s="7"/>
      <c r="E147" s="36" t="s">
        <v>46</v>
      </c>
      <c r="F147" s="7"/>
      <c r="G147" s="7"/>
      <c r="H147" s="7"/>
      <c r="I147" s="7"/>
      <c r="J147" s="7"/>
      <c r="K147" s="7"/>
      <c r="L147" s="7"/>
      <c r="M147" s="7"/>
      <c r="N147" s="7"/>
    </row>
    <row r="148" spans="4:14" ht="18" customHeight="1" x14ac:dyDescent="0.15">
      <c r="D148" s="7"/>
      <c r="E148" s="33"/>
      <c r="K148" s="117" t="s">
        <v>1</v>
      </c>
      <c r="L148" s="117"/>
      <c r="N148" s="7"/>
    </row>
    <row r="149" spans="4:14" ht="18" customHeight="1" x14ac:dyDescent="0.15">
      <c r="D149" s="7"/>
      <c r="E149" s="34" t="s">
        <v>2</v>
      </c>
      <c r="F149" s="82" t="s">
        <v>105</v>
      </c>
      <c r="G149" s="83"/>
      <c r="H149" s="83"/>
      <c r="I149" s="84"/>
      <c r="K149" s="85" t="str">
        <f>M104&amp;"y "&amp;M109&amp;"m "&amp;M142&amp;"d"</f>
        <v>5y 11m 1d</v>
      </c>
      <c r="L149" s="86"/>
      <c r="N149" s="7"/>
    </row>
    <row r="150" spans="4:14" ht="18" customHeight="1" x14ac:dyDescent="0.15">
      <c r="D150" s="7"/>
      <c r="E150" s="7"/>
      <c r="F150" s="7"/>
      <c r="G150" s="7"/>
      <c r="H150" s="7"/>
      <c r="I150" s="7"/>
      <c r="J150" s="7"/>
      <c r="K150" s="7"/>
      <c r="L150" s="7"/>
      <c r="M150" s="7"/>
      <c r="N150" s="7"/>
    </row>
    <row r="151" spans="4:14" ht="18" customHeight="1" x14ac:dyDescent="0.15">
      <c r="D151" s="7"/>
      <c r="E151" s="34" t="s">
        <v>2</v>
      </c>
      <c r="F151" s="80" t="s">
        <v>104</v>
      </c>
      <c r="G151" s="80"/>
      <c r="H151" s="80"/>
      <c r="I151" s="80"/>
      <c r="K151" s="85" t="str">
        <f>M104&amp;" years "&amp;M109&amp;" months and "&amp;M142&amp;" days"</f>
        <v>5 years 11 months and 1 days</v>
      </c>
      <c r="L151" s="86"/>
      <c r="N151" s="7"/>
    </row>
    <row r="152" spans="4:14" ht="18" customHeight="1" x14ac:dyDescent="0.15">
      <c r="D152" s="7"/>
      <c r="E152" s="34"/>
      <c r="F152" s="81"/>
      <c r="G152" s="81"/>
      <c r="H152" s="81"/>
      <c r="I152" s="81"/>
      <c r="K152" s="7"/>
      <c r="L152" s="7"/>
      <c r="N152" s="7"/>
    </row>
    <row r="153" spans="4:14" ht="18" customHeight="1" x14ac:dyDescent="0.15">
      <c r="D153" s="7"/>
      <c r="K153" s="7"/>
      <c r="L153" s="7"/>
      <c r="M153" s="7"/>
      <c r="N153" s="7"/>
    </row>
    <row r="154" spans="4:14" ht="18" customHeight="1" x14ac:dyDescent="0.15">
      <c r="D154" s="7"/>
      <c r="E154" s="42" t="s">
        <v>50</v>
      </c>
      <c r="F154" s="7"/>
      <c r="G154" s="7"/>
      <c r="H154" s="7"/>
      <c r="I154" s="7"/>
      <c r="J154" s="7"/>
      <c r="K154" s="7"/>
      <c r="L154" s="7"/>
      <c r="M154" s="7"/>
      <c r="N154" s="7"/>
    </row>
    <row r="155" spans="4:14" ht="18" customHeight="1" x14ac:dyDescent="0.15">
      <c r="D155" s="7"/>
      <c r="E155" s="7"/>
      <c r="F155" s="7"/>
      <c r="G155" s="7"/>
      <c r="H155" s="7"/>
      <c r="I155" s="7"/>
      <c r="J155" s="7"/>
      <c r="K155" s="7"/>
      <c r="L155" s="7"/>
      <c r="M155" s="7"/>
      <c r="N155" s="7"/>
    </row>
    <row r="156" spans="4:14" ht="18" customHeight="1" x14ac:dyDescent="0.15">
      <c r="D156" s="7"/>
      <c r="E156" s="34" t="s">
        <v>2</v>
      </c>
      <c r="F156" s="97" t="s">
        <v>47</v>
      </c>
      <c r="G156" s="80"/>
      <c r="H156" s="80"/>
      <c r="I156" s="98"/>
      <c r="J156" s="7"/>
      <c r="K156" s="11" t="s">
        <v>3</v>
      </c>
      <c r="L156" s="14" t="s">
        <v>4</v>
      </c>
      <c r="M156" s="12" t="s">
        <v>1</v>
      </c>
      <c r="N156" s="7"/>
    </row>
    <row r="157" spans="4:14" ht="18" customHeight="1" x14ac:dyDescent="0.15">
      <c r="D157" s="7"/>
      <c r="E157" s="7"/>
      <c r="F157" s="99"/>
      <c r="G157" s="81"/>
      <c r="H157" s="81"/>
      <c r="I157" s="100"/>
      <c r="J157" s="7"/>
      <c r="K157" s="35">
        <v>41729</v>
      </c>
      <c r="L157" s="35">
        <v>43891</v>
      </c>
      <c r="M157" s="32" t="str">
        <f>DATEDIF(K157, L157, "y") &amp; "y " &amp; DATEDIF(K157, L157, "ym") &amp; "m " &amp;
(DATE(YEAR(L157), MONTH(L157) - DATEDIF(K157,L157,"m"), DAY(L157))-K157) &amp; "d"</f>
        <v>5y 11m 1d</v>
      </c>
      <c r="N157" s="45"/>
    </row>
    <row r="158" spans="4:14" ht="18" customHeight="1" x14ac:dyDescent="0.15">
      <c r="D158" s="7"/>
      <c r="E158" s="7"/>
      <c r="F158" s="99"/>
      <c r="G158" s="81"/>
      <c r="H158" s="81"/>
      <c r="I158" s="100"/>
      <c r="J158" s="7"/>
      <c r="K158" s="35">
        <v>42429</v>
      </c>
      <c r="L158" s="35">
        <v>43159</v>
      </c>
      <c r="M158" s="32" t="str">
        <f>DATEDIF(K158, L158, "y") &amp; "y " &amp; DATEDIF(K158, L158, "ym") &amp; "m " &amp;
(DATE(YEAR(L158), MONTH(L158) - DATEDIF(K158,L158,"m"), DAY(L158))-K158) &amp; "d"</f>
        <v>1y 11m 28d</v>
      </c>
      <c r="N158" s="7"/>
    </row>
    <row r="159" spans="4:14" ht="18" customHeight="1" x14ac:dyDescent="0.15">
      <c r="D159" s="7"/>
      <c r="E159" s="7"/>
      <c r="F159" s="101"/>
      <c r="G159" s="102"/>
      <c r="H159" s="102"/>
      <c r="I159" s="103"/>
      <c r="J159" s="7"/>
      <c r="K159" s="35">
        <v>37680</v>
      </c>
      <c r="L159" s="35">
        <v>38046</v>
      </c>
      <c r="M159" s="32" t="str">
        <f>DATEDIF(K159, L159, "y") &amp; "y " &amp; DATEDIF(K159, L159, "ym") &amp; "m " &amp;
(DATE(YEAR(L159), MONTH(L159) - DATEDIF(K159,L159,"m"), DAY(L159))-K159) &amp; "d"</f>
        <v>1y 0m 1d</v>
      </c>
      <c r="N159" s="7"/>
    </row>
    <row r="160" spans="4:14" ht="18" customHeight="1" x14ac:dyDescent="0.15">
      <c r="D160" s="7"/>
      <c r="E160" s="7"/>
      <c r="F160" s="7"/>
      <c r="G160" s="7"/>
      <c r="H160" s="7"/>
      <c r="I160" s="7"/>
      <c r="J160" s="7"/>
      <c r="K160" s="35">
        <v>11455</v>
      </c>
      <c r="L160" s="35">
        <v>29287</v>
      </c>
      <c r="M160" s="32" t="str">
        <f>DATEDIF(K160, L160, "y") &amp; "y " &amp; DATEDIF(K160, L160, "ym") &amp; "m " &amp;
(DATE(YEAR(L160), MONTH(L160) - DATEDIF(K160,L160,"m"), DAY(L160))-K160) &amp; "d"</f>
        <v>48y 9m 26d</v>
      </c>
      <c r="N160" s="7"/>
    </row>
    <row r="161" spans="4:15" ht="18" customHeight="1" x14ac:dyDescent="0.15">
      <c r="D161" s="7"/>
      <c r="E161" s="7"/>
      <c r="F161" s="7"/>
      <c r="G161" s="7"/>
      <c r="H161" s="7"/>
      <c r="I161" s="7"/>
      <c r="J161" s="7"/>
      <c r="K161" s="7"/>
      <c r="L161" s="7"/>
      <c r="M161" s="7"/>
      <c r="N161" s="7"/>
    </row>
    <row r="162" spans="4:15" ht="18" customHeight="1" x14ac:dyDescent="0.15">
      <c r="D162" s="7"/>
      <c r="E162" s="7"/>
      <c r="F162" s="7"/>
      <c r="G162" s="7"/>
      <c r="H162" s="7"/>
      <c r="I162" s="7"/>
      <c r="J162" s="7"/>
      <c r="K162" s="7"/>
      <c r="L162" s="7"/>
      <c r="M162" s="7"/>
      <c r="N162" s="7"/>
    </row>
    <row r="163" spans="4:15" ht="18" customHeight="1" x14ac:dyDescent="0.15">
      <c r="D163" s="7"/>
      <c r="E163" s="27" t="s">
        <v>129</v>
      </c>
      <c r="F163" s="7"/>
      <c r="G163" s="7"/>
      <c r="H163" s="7"/>
      <c r="I163" s="7"/>
      <c r="J163" s="7"/>
      <c r="K163" s="7"/>
      <c r="L163" s="7"/>
      <c r="M163" s="7"/>
      <c r="N163" s="7"/>
    </row>
    <row r="164" spans="4:15" ht="18" customHeight="1" x14ac:dyDescent="0.15">
      <c r="D164" s="7"/>
      <c r="E164" s="7"/>
      <c r="F164" s="7"/>
      <c r="G164" s="7"/>
      <c r="H164" s="7"/>
      <c r="I164" s="7"/>
      <c r="J164" s="7"/>
      <c r="K164" s="7"/>
      <c r="L164" s="7"/>
      <c r="M164" s="7"/>
      <c r="N164" s="7"/>
    </row>
    <row r="165" spans="4:15" ht="18" customHeight="1" x14ac:dyDescent="0.15">
      <c r="E165" s="106" t="s">
        <v>149</v>
      </c>
      <c r="F165" s="106"/>
      <c r="G165" s="106"/>
      <c r="H165" s="106"/>
      <c r="I165" s="106"/>
      <c r="J165" s="106"/>
      <c r="K165" s="106"/>
      <c r="L165" s="106"/>
      <c r="M165" s="106"/>
      <c r="N165" s="67"/>
    </row>
    <row r="166" spans="4:15" ht="18" customHeight="1" x14ac:dyDescent="0.15">
      <c r="E166" s="106"/>
      <c r="F166" s="106"/>
      <c r="G166" s="106"/>
      <c r="H166" s="106"/>
      <c r="I166" s="106"/>
      <c r="J166" s="106"/>
      <c r="K166" s="106"/>
      <c r="L166" s="106"/>
      <c r="M166" s="106"/>
      <c r="N166" s="67"/>
    </row>
    <row r="167" spans="4:15" ht="18" customHeight="1" x14ac:dyDescent="0.15">
      <c r="E167" s="106"/>
      <c r="F167" s="106"/>
      <c r="G167" s="106"/>
      <c r="H167" s="106"/>
      <c r="I167" s="106"/>
      <c r="J167" s="106"/>
      <c r="K167" s="106"/>
      <c r="L167" s="106"/>
      <c r="M167" s="106"/>
      <c r="N167" s="67"/>
    </row>
    <row r="168" spans="4:15" ht="18" customHeight="1" x14ac:dyDescent="0.15">
      <c r="E168" s="106"/>
      <c r="F168" s="106"/>
      <c r="G168" s="106"/>
      <c r="H168" s="106"/>
      <c r="I168" s="106"/>
      <c r="J168" s="106"/>
      <c r="K168" s="106"/>
      <c r="L168" s="106"/>
      <c r="M168" s="106"/>
      <c r="N168" s="67"/>
    </row>
    <row r="169" spans="4:15" ht="18" customHeight="1" x14ac:dyDescent="0.15">
      <c r="M169" s="54"/>
    </row>
    <row r="170" spans="4:15" ht="18" customHeight="1" x14ac:dyDescent="0.2">
      <c r="H170" s="56" t="s">
        <v>117</v>
      </c>
      <c r="K170" s="12" t="s">
        <v>118</v>
      </c>
      <c r="L170" s="11" t="s">
        <v>119</v>
      </c>
      <c r="M170" s="14" t="s">
        <v>52</v>
      </c>
      <c r="N170" s="14" t="s">
        <v>53</v>
      </c>
      <c r="O170" s="14" t="s">
        <v>54</v>
      </c>
    </row>
    <row r="171" spans="4:15" ht="18" customHeight="1" x14ac:dyDescent="0.2">
      <c r="F171" s="33" t="s">
        <v>120</v>
      </c>
      <c r="G171" s="4"/>
      <c r="H171" s="56" t="s">
        <v>121</v>
      </c>
      <c r="K171" s="57">
        <v>11455</v>
      </c>
      <c r="L171" s="57">
        <v>29287</v>
      </c>
      <c r="M171" s="58">
        <f>YEAR(L171)-YEAR(K171)-1*((MONTH(L171)-1*(DAY(L171)&lt;DAY(K171)))&lt;MONTH(K171))</f>
        <v>48</v>
      </c>
      <c r="N171" s="58">
        <f>MONTH(L171)-1*(DAY(L171)&lt;DAY(K171))-MONTH(K171)+12*((MONTH(L171)-1*(DAY(L171)&lt;DAY(K171)))&lt;MONTH(K171))</f>
        <v>9</v>
      </c>
      <c r="O171" s="58">
        <f>DAY(L171)-DAY(K171)+30*(DAY(L171)&lt;DAY(K171))</f>
        <v>25</v>
      </c>
    </row>
    <row r="172" spans="4:15" ht="18" customHeight="1" x14ac:dyDescent="0.2">
      <c r="F172" s="33" t="s">
        <v>122</v>
      </c>
      <c r="G172" s="59"/>
      <c r="H172" s="60" t="s">
        <v>123</v>
      </c>
      <c r="K172" s="57">
        <v>41729</v>
      </c>
      <c r="L172" s="57">
        <v>43891</v>
      </c>
      <c r="M172" s="58">
        <f t="shared" ref="M172:M174" si="3">YEAR(L172)-YEAR(K172)-1*((MONTH(L172)-1*(DAY(L172)&lt;DAY(K172)))&lt;MONTH(K172))</f>
        <v>5</v>
      </c>
      <c r="N172" s="58">
        <f t="shared" ref="N172:N174" si="4">MONTH(L172)-1*(DAY(L172)&lt;DAY(K172))-MONTH(K172)+12*((MONTH(L172)-1*(DAY(L172)&lt;DAY(K172)))&lt;MONTH(K172))</f>
        <v>11</v>
      </c>
      <c r="O172" s="58">
        <f t="shared" ref="O172:O174" si="5">DAY(L172)-DAY(K172)+30*(DAY(L172)&lt;DAY(K172))</f>
        <v>0</v>
      </c>
    </row>
    <row r="173" spans="4:15" ht="18" customHeight="1" x14ac:dyDescent="0.2">
      <c r="F173" s="61" t="s">
        <v>124</v>
      </c>
      <c r="H173" s="62" t="s">
        <v>125</v>
      </c>
      <c r="K173" s="57">
        <v>42429</v>
      </c>
      <c r="L173" s="57">
        <v>43159</v>
      </c>
      <c r="M173" s="58">
        <f t="shared" si="3"/>
        <v>1</v>
      </c>
      <c r="N173" s="58">
        <f t="shared" si="4"/>
        <v>11</v>
      </c>
      <c r="O173" s="58">
        <f t="shared" si="5"/>
        <v>29</v>
      </c>
    </row>
    <row r="174" spans="4:15" ht="18" customHeight="1" x14ac:dyDescent="0.15">
      <c r="K174" s="57">
        <v>37680</v>
      </c>
      <c r="L174" s="57">
        <v>38046</v>
      </c>
      <c r="M174" s="58">
        <f t="shared" si="3"/>
        <v>1</v>
      </c>
      <c r="N174" s="58">
        <f t="shared" si="4"/>
        <v>0</v>
      </c>
      <c r="O174" s="58">
        <f t="shared" si="5"/>
        <v>1</v>
      </c>
    </row>
    <row r="175" spans="4:15" ht="18" customHeight="1" x14ac:dyDescent="0.15">
      <c r="K175" s="57">
        <v>37636</v>
      </c>
      <c r="L175" s="57">
        <v>38001</v>
      </c>
      <c r="M175" s="58">
        <f t="shared" ref="M175" si="6">YEAR(L175)-YEAR(K175)-1*((MONTH(L175)-1*(DAY(L175)&lt;DAY(K175)))&lt;MONTH(K175))</f>
        <v>1</v>
      </c>
      <c r="N175" s="58">
        <f t="shared" ref="N175" si="7">MONTH(L175)-1*(DAY(L175)&lt;DAY(K175))-MONTH(K175)+12*((MONTH(L175)-1*(DAY(L175)&lt;DAY(K175)))&lt;MONTH(K175))</f>
        <v>0</v>
      </c>
      <c r="O175" s="58">
        <f t="shared" ref="O175" si="8">DAY(L175)-DAY(K175)+30*(DAY(L175)&lt;DAY(K175))</f>
        <v>0</v>
      </c>
    </row>
    <row r="176" spans="4:15" ht="18" customHeight="1" x14ac:dyDescent="0.15">
      <c r="M176" s="54"/>
    </row>
    <row r="177" spans="4:15" ht="16" x14ac:dyDescent="0.2">
      <c r="E177" s="63" t="s">
        <v>133</v>
      </c>
      <c r="M177" s="54"/>
    </row>
    <row r="178" spans="4:15" ht="18" customHeight="1" x14ac:dyDescent="0.15">
      <c r="E178" s="33"/>
    </row>
    <row r="179" spans="4:15" ht="18" customHeight="1" x14ac:dyDescent="0.15">
      <c r="E179" s="34" t="s">
        <v>2</v>
      </c>
      <c r="F179" s="118" t="s">
        <v>139</v>
      </c>
      <c r="G179" s="119"/>
      <c r="H179" s="119"/>
      <c r="I179" s="120"/>
      <c r="K179" s="12" t="s">
        <v>118</v>
      </c>
      <c r="L179" s="11" t="s">
        <v>119</v>
      </c>
      <c r="M179" s="14" t="s">
        <v>52</v>
      </c>
      <c r="N179" s="14" t="s">
        <v>53</v>
      </c>
      <c r="O179" s="14" t="s">
        <v>54</v>
      </c>
    </row>
    <row r="180" spans="4:15" ht="18" customHeight="1" x14ac:dyDescent="0.15">
      <c r="F180" s="124"/>
      <c r="G180" s="125"/>
      <c r="H180" s="125"/>
      <c r="I180" s="126"/>
      <c r="K180" s="64">
        <v>11455</v>
      </c>
      <c r="L180" s="64">
        <v>29287</v>
      </c>
      <c r="M180" s="32" t="s">
        <v>131</v>
      </c>
      <c r="N180" s="32" t="s">
        <v>131</v>
      </c>
      <c r="O180" s="32">
        <f>DAY(L180)+30*(DAY(L180)&lt;DAY(K180))-DAY(K180)</f>
        <v>25</v>
      </c>
    </row>
    <row r="181" spans="4:15" ht="18" customHeight="1" x14ac:dyDescent="0.15">
      <c r="E181" s="33"/>
    </row>
    <row r="182" spans="4:15" ht="18" customHeight="1" x14ac:dyDescent="0.2">
      <c r="E182" s="33"/>
      <c r="H182" s="56" t="s">
        <v>117</v>
      </c>
    </row>
    <row r="183" spans="4:15" ht="18" customHeight="1" x14ac:dyDescent="0.2">
      <c r="E183" s="33"/>
      <c r="F183" s="33" t="s">
        <v>120</v>
      </c>
      <c r="H183" s="56" t="s">
        <v>126</v>
      </c>
      <c r="I183" s="66" t="s">
        <v>130</v>
      </c>
    </row>
    <row r="184" spans="4:15" ht="18" customHeight="1" x14ac:dyDescent="0.2">
      <c r="E184" s="33"/>
      <c r="F184" s="33" t="s">
        <v>122</v>
      </c>
      <c r="G184" s="59"/>
      <c r="H184" s="60" t="s">
        <v>123</v>
      </c>
    </row>
    <row r="185" spans="4:15" ht="18" customHeight="1" x14ac:dyDescent="0.2">
      <c r="E185" s="33"/>
      <c r="F185" s="61" t="s">
        <v>124</v>
      </c>
      <c r="H185" s="62">
        <v>25</v>
      </c>
    </row>
    <row r="186" spans="4:15" ht="18" customHeight="1" x14ac:dyDescent="0.15">
      <c r="E186" s="33"/>
    </row>
    <row r="187" spans="4:15" ht="18" customHeight="1" x14ac:dyDescent="0.15">
      <c r="D187" s="7"/>
      <c r="E187" s="16" t="s">
        <v>5</v>
      </c>
      <c r="F187" s="96" t="s">
        <v>150</v>
      </c>
      <c r="G187" s="96"/>
      <c r="H187" s="96"/>
      <c r="I187" s="96"/>
      <c r="J187" s="96"/>
      <c r="K187" s="96"/>
      <c r="L187" s="96"/>
      <c r="M187" s="96"/>
      <c r="N187" s="7"/>
    </row>
    <row r="188" spans="4:15" ht="18" customHeight="1" x14ac:dyDescent="0.15">
      <c r="D188" s="7"/>
      <c r="E188" s="7"/>
      <c r="F188" s="96"/>
      <c r="G188" s="96"/>
      <c r="H188" s="96"/>
      <c r="I188" s="96"/>
      <c r="J188" s="96"/>
      <c r="K188" s="96"/>
      <c r="L188" s="96"/>
      <c r="M188" s="96"/>
      <c r="N188" s="7"/>
    </row>
    <row r="189" spans="4:15" ht="18" customHeight="1" x14ac:dyDescent="0.15">
      <c r="D189" s="7"/>
      <c r="E189" s="7"/>
      <c r="F189" s="79" t="s">
        <v>188</v>
      </c>
      <c r="G189" s="78"/>
      <c r="H189" s="78"/>
      <c r="I189" s="78"/>
      <c r="J189" s="78"/>
      <c r="K189" s="78"/>
      <c r="L189" s="78"/>
      <c r="M189" s="78"/>
      <c r="N189" s="7"/>
    </row>
    <row r="190" spans="4:15" ht="18" customHeight="1" x14ac:dyDescent="0.15">
      <c r="M190" s="54"/>
    </row>
    <row r="191" spans="4:15" ht="16" x14ac:dyDescent="0.2">
      <c r="E191" s="63" t="s">
        <v>134</v>
      </c>
      <c r="M191" s="54"/>
    </row>
    <row r="192" spans="4:15" ht="18" customHeight="1" x14ac:dyDescent="0.15">
      <c r="M192" s="54"/>
    </row>
    <row r="193" spans="4:15" ht="18" customHeight="1" x14ac:dyDescent="0.15">
      <c r="E193" s="34" t="s">
        <v>2</v>
      </c>
      <c r="F193" s="118" t="s">
        <v>138</v>
      </c>
      <c r="G193" s="119"/>
      <c r="H193" s="119"/>
      <c r="I193" s="120"/>
      <c r="K193" s="12" t="s">
        <v>118</v>
      </c>
      <c r="L193" s="11" t="s">
        <v>119</v>
      </c>
      <c r="M193" s="14" t="s">
        <v>52</v>
      </c>
      <c r="N193" s="14" t="s">
        <v>53</v>
      </c>
      <c r="O193" s="14" t="s">
        <v>54</v>
      </c>
    </row>
    <row r="194" spans="4:15" ht="18" customHeight="1" x14ac:dyDescent="0.15">
      <c r="F194" s="121"/>
      <c r="G194" s="122"/>
      <c r="H194" s="122"/>
      <c r="I194" s="123"/>
      <c r="K194" s="64">
        <v>11455</v>
      </c>
      <c r="L194" s="64">
        <v>29287</v>
      </c>
      <c r="M194" s="32" t="s">
        <v>131</v>
      </c>
      <c r="N194" s="32">
        <f>MONTH(L194) - MONTH(K194) - 1*(DAY(L194)&lt;DAY(K194)) + 12*((MONTH(L194) - 1*(DAY(L194)&lt;DAY(K194)))&lt;MONTH(K194))</f>
        <v>9</v>
      </c>
      <c r="O194" s="32" t="s">
        <v>131</v>
      </c>
    </row>
    <row r="195" spans="4:15" ht="18" customHeight="1" x14ac:dyDescent="0.15">
      <c r="E195" s="33"/>
      <c r="F195" s="124"/>
      <c r="G195" s="125"/>
      <c r="H195" s="125"/>
      <c r="I195" s="126"/>
    </row>
    <row r="196" spans="4:15" ht="18" customHeight="1" x14ac:dyDescent="0.15">
      <c r="E196" s="33"/>
    </row>
    <row r="197" spans="4:15" ht="18" customHeight="1" x14ac:dyDescent="0.2">
      <c r="E197" s="33"/>
      <c r="H197" s="56" t="s">
        <v>117</v>
      </c>
    </row>
    <row r="198" spans="4:15" ht="18" customHeight="1" x14ac:dyDescent="0.2">
      <c r="E198" s="33"/>
      <c r="F198" s="33" t="s">
        <v>120</v>
      </c>
      <c r="G198" s="4"/>
      <c r="H198" s="56" t="s">
        <v>127</v>
      </c>
      <c r="I198" s="66" t="s">
        <v>132</v>
      </c>
    </row>
    <row r="199" spans="4:15" ht="18" customHeight="1" x14ac:dyDescent="0.2">
      <c r="E199" s="33"/>
      <c r="F199" s="33" t="s">
        <v>122</v>
      </c>
      <c r="G199" s="59"/>
      <c r="H199" s="60" t="s">
        <v>123</v>
      </c>
    </row>
    <row r="200" spans="4:15" ht="18" customHeight="1" x14ac:dyDescent="0.2">
      <c r="E200" s="33"/>
      <c r="F200" s="61" t="s">
        <v>124</v>
      </c>
      <c r="H200" s="62" t="s">
        <v>128</v>
      </c>
    </row>
    <row r="201" spans="4:15" ht="18" customHeight="1" x14ac:dyDescent="0.15">
      <c r="E201" s="33"/>
    </row>
    <row r="202" spans="4:15" ht="18" customHeight="1" x14ac:dyDescent="0.15">
      <c r="D202" s="7"/>
      <c r="E202" s="16" t="s">
        <v>5</v>
      </c>
      <c r="F202" s="96" t="s">
        <v>151</v>
      </c>
      <c r="G202" s="96"/>
      <c r="H202" s="96"/>
      <c r="I202" s="96"/>
      <c r="J202" s="96"/>
      <c r="K202" s="96"/>
      <c r="L202" s="96"/>
      <c r="M202" s="96"/>
      <c r="N202" s="7"/>
    </row>
    <row r="203" spans="4:15" ht="18" customHeight="1" x14ac:dyDescent="0.15">
      <c r="D203" s="7"/>
      <c r="E203" s="7"/>
      <c r="F203" s="96"/>
      <c r="G203" s="96"/>
      <c r="H203" s="96"/>
      <c r="I203" s="96"/>
      <c r="J203" s="96"/>
      <c r="K203" s="96"/>
      <c r="L203" s="96"/>
      <c r="M203" s="96"/>
      <c r="N203" s="7"/>
    </row>
    <row r="204" spans="4:15" ht="18" customHeight="1" x14ac:dyDescent="0.15">
      <c r="D204" s="7"/>
      <c r="E204" s="7"/>
      <c r="F204" s="79" t="s">
        <v>189</v>
      </c>
      <c r="G204" s="78"/>
      <c r="H204" s="78"/>
      <c r="I204" s="78"/>
      <c r="J204" s="78"/>
      <c r="K204" s="78"/>
      <c r="L204" s="78"/>
      <c r="M204" s="78"/>
      <c r="N204" s="7"/>
    </row>
    <row r="205" spans="4:15" ht="18" customHeight="1" x14ac:dyDescent="0.15">
      <c r="M205" s="54"/>
    </row>
    <row r="206" spans="4:15" ht="16" x14ac:dyDescent="0.2">
      <c r="E206" s="63" t="s">
        <v>135</v>
      </c>
      <c r="M206" s="54"/>
    </row>
    <row r="207" spans="4:15" ht="18" customHeight="1" x14ac:dyDescent="0.15">
      <c r="M207" s="54"/>
    </row>
    <row r="208" spans="4:15" ht="18" customHeight="1" x14ac:dyDescent="0.15">
      <c r="E208" s="34" t="s">
        <v>2</v>
      </c>
      <c r="F208" s="118" t="s">
        <v>137</v>
      </c>
      <c r="G208" s="119"/>
      <c r="H208" s="119"/>
      <c r="I208" s="120"/>
      <c r="K208" s="12" t="s">
        <v>118</v>
      </c>
      <c r="L208" s="11" t="s">
        <v>119</v>
      </c>
      <c r="M208" s="14" t="s">
        <v>52</v>
      </c>
      <c r="N208" s="14" t="s">
        <v>53</v>
      </c>
      <c r="O208" s="14" t="s">
        <v>54</v>
      </c>
    </row>
    <row r="209" spans="4:15" ht="18" customHeight="1" x14ac:dyDescent="0.15">
      <c r="F209" s="121"/>
      <c r="G209" s="122"/>
      <c r="H209" s="122"/>
      <c r="I209" s="123"/>
      <c r="K209" s="64">
        <v>11455</v>
      </c>
      <c r="L209" s="64">
        <v>29287</v>
      </c>
      <c r="M209" s="32">
        <f>YEAR(L209)-YEAR(K209)-1*((MONTH(L209)-1*(DAY(L209)&lt;DAY(K209)))&lt;MONTH(K209))</f>
        <v>48</v>
      </c>
      <c r="N209" s="32" t="s">
        <v>131</v>
      </c>
      <c r="O209" s="32" t="s">
        <v>131</v>
      </c>
    </row>
    <row r="210" spans="4:15" ht="18" customHeight="1" x14ac:dyDescent="0.15">
      <c r="E210" s="33"/>
      <c r="F210" s="124"/>
      <c r="G210" s="125"/>
      <c r="H210" s="125"/>
      <c r="I210" s="126"/>
    </row>
    <row r="211" spans="4:15" ht="18" customHeight="1" x14ac:dyDescent="0.15">
      <c r="M211" s="54"/>
    </row>
    <row r="212" spans="4:15" ht="18" customHeight="1" x14ac:dyDescent="0.2">
      <c r="E212" s="33"/>
      <c r="H212" s="56" t="s">
        <v>117</v>
      </c>
    </row>
    <row r="213" spans="4:15" ht="18" customHeight="1" x14ac:dyDescent="0.2">
      <c r="E213" s="33"/>
      <c r="F213" s="33" t="s">
        <v>120</v>
      </c>
      <c r="G213" s="4"/>
      <c r="H213" s="56" t="s">
        <v>127</v>
      </c>
    </row>
    <row r="214" spans="4:15" ht="18" customHeight="1" x14ac:dyDescent="0.2">
      <c r="E214" s="33"/>
      <c r="F214" s="33" t="s">
        <v>122</v>
      </c>
      <c r="G214" s="59"/>
      <c r="H214" s="60" t="s">
        <v>123</v>
      </c>
    </row>
    <row r="215" spans="4:15" ht="18" customHeight="1" x14ac:dyDescent="0.2">
      <c r="E215" s="33"/>
      <c r="F215" s="61" t="s">
        <v>124</v>
      </c>
      <c r="H215" s="62" t="s">
        <v>125</v>
      </c>
    </row>
    <row r="216" spans="4:15" ht="18" customHeight="1" x14ac:dyDescent="0.15">
      <c r="E216" s="33"/>
    </row>
    <row r="217" spans="4:15" ht="18" customHeight="1" x14ac:dyDescent="0.15">
      <c r="D217" s="7"/>
      <c r="E217" s="16" t="s">
        <v>5</v>
      </c>
      <c r="F217" s="96" t="s">
        <v>152</v>
      </c>
      <c r="G217" s="96"/>
      <c r="H217" s="96"/>
      <c r="I217" s="96"/>
      <c r="J217" s="96"/>
      <c r="K217" s="96"/>
      <c r="L217" s="96"/>
      <c r="M217" s="96"/>
      <c r="N217" s="7"/>
    </row>
    <row r="218" spans="4:15" ht="18" customHeight="1" x14ac:dyDescent="0.15">
      <c r="D218" s="7"/>
      <c r="E218" s="7"/>
      <c r="F218" s="96"/>
      <c r="G218" s="96"/>
      <c r="H218" s="96"/>
      <c r="I218" s="96"/>
      <c r="J218" s="96"/>
      <c r="K218" s="96"/>
      <c r="L218" s="96"/>
      <c r="M218" s="96"/>
      <c r="N218" s="7"/>
    </row>
    <row r="219" spans="4:15" ht="16" x14ac:dyDescent="0.2">
      <c r="E219" s="63" t="s">
        <v>136</v>
      </c>
      <c r="M219" s="54"/>
    </row>
    <row r="220" spans="4:15" ht="18" customHeight="1" x14ac:dyDescent="0.15">
      <c r="M220" s="54"/>
    </row>
    <row r="221" spans="4:15" ht="18" customHeight="1" x14ac:dyDescent="0.15">
      <c r="E221" s="106" t="s">
        <v>141</v>
      </c>
      <c r="F221" s="106"/>
      <c r="G221" s="106"/>
      <c r="H221" s="106"/>
      <c r="I221" s="106"/>
      <c r="J221" s="106"/>
      <c r="K221" s="106"/>
      <c r="L221" s="106"/>
      <c r="M221" s="106"/>
      <c r="N221" s="67"/>
    </row>
    <row r="222" spans="4:15" ht="18" customHeight="1" x14ac:dyDescent="0.15">
      <c r="M222" s="54"/>
    </row>
    <row r="223" spans="4:15" ht="18" customHeight="1" x14ac:dyDescent="0.15">
      <c r="D223" s="7"/>
      <c r="E223" s="34" t="s">
        <v>2</v>
      </c>
      <c r="F223" s="118" t="s">
        <v>140</v>
      </c>
      <c r="G223" s="119"/>
      <c r="H223" s="119"/>
      <c r="I223" s="120"/>
      <c r="J223" s="51"/>
      <c r="K223" s="12" t="s">
        <v>118</v>
      </c>
      <c r="L223" s="11" t="s">
        <v>119</v>
      </c>
      <c r="M223" s="14" t="s">
        <v>52</v>
      </c>
      <c r="N223" s="7"/>
    </row>
    <row r="224" spans="4:15" ht="18" customHeight="1" x14ac:dyDescent="0.15">
      <c r="D224" s="7"/>
      <c r="F224" s="121"/>
      <c r="G224" s="122"/>
      <c r="H224" s="122"/>
      <c r="I224" s="123"/>
      <c r="J224" s="51"/>
      <c r="K224" s="64">
        <v>11455</v>
      </c>
      <c r="L224" s="64">
        <v>29287</v>
      </c>
      <c r="M224" s="32" t="str">
        <f>YEAR(L224) - 1*( (MONTH(L224)-1*(DAY(L224)&lt;DAY(K224))) &lt; MONTH(K224) ) - YEAR(K224) &amp; "y " &amp; MONTH(L224) - MONTH(K224) - 1*(DAY(L224)&lt;DAY(K224)) + 12*((MONTH(L224) - 1*(DAY(L224)&lt;DAY(K224)))&lt;MONTH(K224)) &amp; "m " &amp; DAY(L224)+30*(DAY(L224)&lt;DAY(K224))-DAY(K224) &amp; "d"</f>
        <v>48y 9m 25d</v>
      </c>
      <c r="N224" s="7"/>
    </row>
    <row r="225" spans="4:14" ht="18" customHeight="1" x14ac:dyDescent="0.15">
      <c r="D225" s="7"/>
      <c r="E225" s="33"/>
      <c r="F225" s="121"/>
      <c r="G225" s="122"/>
      <c r="H225" s="122"/>
      <c r="I225" s="123"/>
      <c r="J225" s="51"/>
      <c r="K225" s="64">
        <v>41729</v>
      </c>
      <c r="L225" s="64">
        <v>43891</v>
      </c>
      <c r="M225" s="32" t="str">
        <f t="shared" ref="M225:M230" si="9">YEAR(L225) - 1*( (MONTH(L225)-1*(DAY(L225)&lt;DAY(K225))) &lt; MONTH(K225) ) - YEAR(K225) &amp; "y " &amp; MONTH(L225) - MONTH(K225) - 1*(DAY(L225)&lt;DAY(K225)) + 12*((MONTH(L225) - 1*(DAY(L225)&lt;DAY(K225)))&lt;MONTH(K225)) &amp; "m " &amp; DAY(L225)+30*(DAY(L225)&lt;DAY(K225))-DAY(K225) &amp; "d"</f>
        <v>5y 11m 0d</v>
      </c>
      <c r="N225" s="7"/>
    </row>
    <row r="226" spans="4:14" ht="18" customHeight="1" x14ac:dyDescent="0.15">
      <c r="D226" s="7"/>
      <c r="E226" s="7"/>
      <c r="F226" s="121"/>
      <c r="G226" s="122"/>
      <c r="H226" s="122"/>
      <c r="I226" s="123"/>
      <c r="J226" s="51"/>
      <c r="K226" s="64">
        <v>42429</v>
      </c>
      <c r="L226" s="64">
        <v>43159</v>
      </c>
      <c r="M226" s="32" t="str">
        <f t="shared" si="9"/>
        <v>1y 11m 29d</v>
      </c>
      <c r="N226" s="7"/>
    </row>
    <row r="227" spans="4:14" ht="18" customHeight="1" x14ac:dyDescent="0.15">
      <c r="D227" s="7"/>
      <c r="E227" s="7"/>
      <c r="F227" s="121"/>
      <c r="G227" s="122"/>
      <c r="H227" s="122"/>
      <c r="I227" s="123"/>
      <c r="J227" s="51"/>
      <c r="K227" s="64">
        <v>37680</v>
      </c>
      <c r="L227" s="64">
        <v>38046</v>
      </c>
      <c r="M227" s="32" t="str">
        <f t="shared" si="9"/>
        <v>1y 0m 1d</v>
      </c>
      <c r="N227" s="7"/>
    </row>
    <row r="228" spans="4:14" ht="18" customHeight="1" x14ac:dyDescent="0.15">
      <c r="D228" s="7"/>
      <c r="E228" s="7"/>
      <c r="F228" s="124"/>
      <c r="G228" s="125"/>
      <c r="H228" s="125"/>
      <c r="I228" s="126"/>
      <c r="J228" s="51"/>
      <c r="K228" s="64">
        <v>37712</v>
      </c>
      <c r="L228" s="64">
        <v>38442</v>
      </c>
      <c r="M228" s="32" t="str">
        <f t="shared" si="9"/>
        <v>1y 11m 30d</v>
      </c>
      <c r="N228" s="7"/>
    </row>
    <row r="229" spans="4:14" ht="18" customHeight="1" x14ac:dyDescent="0.15">
      <c r="D229" s="7"/>
      <c r="E229" s="7"/>
      <c r="F229" s="51"/>
      <c r="G229" s="51"/>
      <c r="H229" s="51"/>
      <c r="I229" s="51"/>
      <c r="J229" s="51"/>
      <c r="K229" s="64">
        <v>38250</v>
      </c>
      <c r="L229" s="64">
        <v>38426</v>
      </c>
      <c r="M229" s="32" t="str">
        <f t="shared" si="9"/>
        <v>0y 5m 25d</v>
      </c>
      <c r="N229" s="7"/>
    </row>
    <row r="230" spans="4:14" ht="18" customHeight="1" x14ac:dyDescent="0.15">
      <c r="D230" s="7"/>
      <c r="E230" s="7"/>
      <c r="F230" s="51"/>
      <c r="G230" s="51"/>
      <c r="H230" s="51"/>
      <c r="I230" s="51"/>
      <c r="J230" s="51"/>
      <c r="K230" s="64">
        <v>38245</v>
      </c>
      <c r="L230" s="64">
        <v>38255</v>
      </c>
      <c r="M230" s="32" t="str">
        <f t="shared" si="9"/>
        <v>0y 0m 10d</v>
      </c>
      <c r="N230" s="7"/>
    </row>
    <row r="231" spans="4:14" ht="18" customHeight="1" x14ac:dyDescent="0.15">
      <c r="D231" s="7"/>
      <c r="E231" s="7"/>
      <c r="F231" s="51"/>
      <c r="G231" s="51"/>
      <c r="H231" s="51"/>
      <c r="I231" s="51"/>
      <c r="J231" s="51"/>
      <c r="K231" s="51"/>
      <c r="L231" s="51"/>
      <c r="M231" s="51"/>
      <c r="N231" s="7"/>
    </row>
    <row r="232" spans="4:14" ht="18" customHeight="1" x14ac:dyDescent="0.15">
      <c r="D232" s="7"/>
      <c r="E232" s="16" t="s">
        <v>5</v>
      </c>
      <c r="F232" s="96" t="s">
        <v>190</v>
      </c>
      <c r="G232" s="96"/>
      <c r="H232" s="96"/>
      <c r="I232" s="96"/>
      <c r="J232" s="96"/>
      <c r="K232" s="96"/>
      <c r="L232" s="96"/>
      <c r="M232" s="96"/>
      <c r="N232" s="7"/>
    </row>
    <row r="233" spans="4:14" ht="18" customHeight="1" x14ac:dyDescent="0.15">
      <c r="D233" s="7"/>
      <c r="E233" s="7"/>
      <c r="F233" s="96"/>
      <c r="G233" s="96"/>
      <c r="H233" s="96"/>
      <c r="I233" s="96"/>
      <c r="J233" s="96"/>
      <c r="K233" s="96"/>
      <c r="L233" s="96"/>
      <c r="M233" s="96"/>
      <c r="N233" s="7"/>
    </row>
    <row r="234" spans="4:14" ht="18" customHeight="1" x14ac:dyDescent="0.15">
      <c r="D234" s="7"/>
      <c r="E234" s="7"/>
      <c r="F234" s="78"/>
      <c r="G234" s="78"/>
      <c r="H234" s="78"/>
      <c r="I234" s="78"/>
      <c r="J234" s="78"/>
      <c r="K234" s="78"/>
      <c r="L234" s="78"/>
      <c r="M234" s="78"/>
      <c r="N234" s="7"/>
    </row>
    <row r="235" spans="4:14" ht="18" customHeight="1" x14ac:dyDescent="0.15">
      <c r="D235" s="7"/>
      <c r="E235" s="7"/>
      <c r="F235" s="78"/>
      <c r="G235" s="78"/>
      <c r="H235" s="78"/>
      <c r="I235" s="78"/>
      <c r="J235" s="78"/>
      <c r="K235" s="78"/>
      <c r="L235" s="78"/>
      <c r="M235" s="78"/>
      <c r="N235" s="7"/>
    </row>
    <row r="236" spans="4:14" ht="18" customHeight="1" x14ac:dyDescent="0.15">
      <c r="D236" s="7"/>
      <c r="E236" s="27" t="s">
        <v>153</v>
      </c>
      <c r="F236" s="7"/>
      <c r="G236" s="7"/>
      <c r="H236" s="7"/>
      <c r="I236" s="7"/>
      <c r="J236" s="7"/>
      <c r="K236" s="7"/>
      <c r="L236" s="7"/>
      <c r="M236" s="7"/>
      <c r="N236" s="7"/>
    </row>
    <row r="237" spans="4:14" ht="18" customHeight="1" x14ac:dyDescent="0.15">
      <c r="D237" s="7"/>
      <c r="E237" s="7"/>
      <c r="F237" s="7"/>
      <c r="G237" s="7"/>
      <c r="H237" s="7"/>
      <c r="I237" s="7"/>
      <c r="J237" s="7"/>
      <c r="K237" s="7"/>
      <c r="L237" s="7"/>
      <c r="M237" s="7"/>
      <c r="N237" s="7"/>
    </row>
    <row r="238" spans="4:14" ht="18" customHeight="1" x14ac:dyDescent="0.15">
      <c r="E238" s="106" t="s">
        <v>148</v>
      </c>
      <c r="F238" s="106"/>
      <c r="G238" s="106"/>
      <c r="H238" s="106"/>
      <c r="I238" s="106"/>
      <c r="J238" s="106"/>
      <c r="K238" s="106"/>
      <c r="L238" s="106"/>
      <c r="M238" s="106"/>
      <c r="N238" s="67"/>
    </row>
    <row r="239" spans="4:14" ht="18" customHeight="1" x14ac:dyDescent="0.15">
      <c r="E239" s="106"/>
      <c r="F239" s="106"/>
      <c r="G239" s="106"/>
      <c r="H239" s="106"/>
      <c r="I239" s="106"/>
      <c r="J239" s="106"/>
      <c r="K239" s="106"/>
      <c r="L239" s="106"/>
      <c r="M239" s="106"/>
      <c r="N239" s="67"/>
    </row>
    <row r="240" spans="4:14" ht="18" customHeight="1" x14ac:dyDescent="0.15">
      <c r="E240" s="106"/>
      <c r="F240" s="106"/>
      <c r="G240" s="106"/>
      <c r="H240" s="106"/>
      <c r="I240" s="106"/>
      <c r="J240" s="106"/>
      <c r="K240" s="106"/>
      <c r="L240" s="106"/>
      <c r="M240" s="106"/>
      <c r="N240" s="67"/>
    </row>
    <row r="241" spans="4:18" ht="18" customHeight="1" x14ac:dyDescent="0.15">
      <c r="E241" s="106"/>
      <c r="F241" s="106"/>
      <c r="G241" s="106"/>
      <c r="H241" s="106"/>
      <c r="I241" s="106"/>
      <c r="J241" s="106"/>
      <c r="K241" s="106"/>
      <c r="L241" s="106"/>
      <c r="M241" s="106"/>
      <c r="N241" s="67"/>
    </row>
    <row r="242" spans="4:18" ht="18" customHeight="1" x14ac:dyDescent="0.15">
      <c r="D242" s="7"/>
      <c r="E242" s="7"/>
      <c r="F242" s="51"/>
      <c r="G242" s="51"/>
      <c r="H242" s="51"/>
      <c r="I242" s="51"/>
      <c r="J242" s="51"/>
      <c r="K242" s="51"/>
      <c r="L242" s="51"/>
      <c r="M242" s="51"/>
      <c r="N242" s="7"/>
    </row>
    <row r="243" spans="4:18" ht="18" customHeight="1" x14ac:dyDescent="0.15">
      <c r="D243" s="7"/>
      <c r="E243" s="34" t="s">
        <v>2</v>
      </c>
      <c r="F243" s="118" t="s">
        <v>143</v>
      </c>
      <c r="G243" s="119"/>
      <c r="H243" s="119"/>
      <c r="I243" s="120"/>
      <c r="J243" s="51"/>
      <c r="K243" s="12" t="s">
        <v>118</v>
      </c>
      <c r="L243" s="11" t="s">
        <v>119</v>
      </c>
      <c r="M243" s="14" t="s">
        <v>145</v>
      </c>
      <c r="O243" s="14" t="s">
        <v>144</v>
      </c>
      <c r="P243" s="14" t="s">
        <v>52</v>
      </c>
      <c r="Q243" s="14" t="s">
        <v>53</v>
      </c>
      <c r="R243" s="14" t="s">
        <v>54</v>
      </c>
    </row>
    <row r="244" spans="4:18" ht="18" customHeight="1" x14ac:dyDescent="0.15">
      <c r="D244" s="7"/>
      <c r="F244" s="121"/>
      <c r="G244" s="122"/>
      <c r="H244" s="122"/>
      <c r="I244" s="123"/>
      <c r="J244" s="51"/>
      <c r="K244" s="68">
        <f t="shared" ref="K244:L250" si="10">VALUE(YEAR(K224)&amp;TEXT(MONTH(K224),"00")&amp;TEXT(DAY(K224),"00"))</f>
        <v>19310512</v>
      </c>
      <c r="L244" s="68">
        <f t="shared" si="10"/>
        <v>19800307</v>
      </c>
      <c r="M244" s="69">
        <f>L244-K244-IF(VALUE(RIGHT(L244-K244,2))&gt;31,70) -
IF(VALUE(RIGHT(INT((L244-K244)/100),2))&gt;12,8800)</f>
        <v>480925</v>
      </c>
      <c r="O244" s="32">
        <f t="shared" ref="O244:O250" si="11">L244-K244</f>
        <v>489795</v>
      </c>
      <c r="P244" s="32">
        <f t="shared" ref="P244:P250" si="12">INT(M244/10000)</f>
        <v>48</v>
      </c>
      <c r="Q244" s="32">
        <f t="shared" ref="Q244:Q250" si="13">VALUE(RIGHT(INT(M244/100),2))</f>
        <v>9</v>
      </c>
      <c r="R244" s="32">
        <f t="shared" ref="R244:R250" si="14">VALUE(RIGHT(M244,2))</f>
        <v>25</v>
      </c>
    </row>
    <row r="245" spans="4:18" ht="18" hidden="1" customHeight="1" x14ac:dyDescent="0.15">
      <c r="D245" s="7"/>
      <c r="E245" s="33"/>
      <c r="F245" s="124"/>
      <c r="G245" s="125"/>
      <c r="H245" s="125"/>
      <c r="I245" s="126"/>
      <c r="J245" s="51"/>
      <c r="K245" s="68">
        <f t="shared" si="10"/>
        <v>20140331</v>
      </c>
      <c r="L245" s="68">
        <f t="shared" si="10"/>
        <v>20200301</v>
      </c>
      <c r="M245" s="69">
        <f t="shared" ref="M245:M250" si="15">L245-K245-IF(VALUE(RIGHT(L245-K245,2))&gt;31,70)-IF(VALUE(RIGHT(INT((L245-K245)/100),2))&gt;12,8800)</f>
        <v>51100</v>
      </c>
      <c r="O245" s="32">
        <f t="shared" si="11"/>
        <v>59970</v>
      </c>
      <c r="P245" s="32">
        <f t="shared" si="12"/>
        <v>5</v>
      </c>
      <c r="Q245" s="32">
        <f t="shared" si="13"/>
        <v>11</v>
      </c>
      <c r="R245" s="32">
        <f t="shared" si="14"/>
        <v>0</v>
      </c>
    </row>
    <row r="246" spans="4:18" ht="18" customHeight="1" x14ac:dyDescent="0.15">
      <c r="D246" s="7"/>
      <c r="E246" s="7"/>
      <c r="F246" s="7"/>
      <c r="G246" s="7"/>
      <c r="H246" s="7"/>
      <c r="I246" s="7"/>
      <c r="J246" s="51"/>
      <c r="K246" s="68">
        <f t="shared" si="10"/>
        <v>20160229</v>
      </c>
      <c r="L246" s="68">
        <f t="shared" si="10"/>
        <v>20180228</v>
      </c>
      <c r="M246" s="69">
        <f t="shared" si="15"/>
        <v>11129</v>
      </c>
      <c r="O246" s="32">
        <f t="shared" si="11"/>
        <v>19999</v>
      </c>
      <c r="P246" s="32">
        <f t="shared" si="12"/>
        <v>1</v>
      </c>
      <c r="Q246" s="32">
        <f t="shared" si="13"/>
        <v>11</v>
      </c>
      <c r="R246" s="32">
        <f t="shared" si="14"/>
        <v>29</v>
      </c>
    </row>
    <row r="247" spans="4:18" ht="18" hidden="1" customHeight="1" x14ac:dyDescent="0.15">
      <c r="D247" s="7"/>
      <c r="E247" s="7"/>
      <c r="F247" s="7"/>
      <c r="G247" s="7"/>
      <c r="H247" s="7"/>
      <c r="I247" s="7"/>
      <c r="J247" s="7"/>
      <c r="K247" s="68">
        <f t="shared" si="10"/>
        <v>20030228</v>
      </c>
      <c r="L247" s="68">
        <f t="shared" si="10"/>
        <v>20040229</v>
      </c>
      <c r="M247" s="69">
        <f t="shared" si="15"/>
        <v>10001</v>
      </c>
      <c r="O247" s="32">
        <f t="shared" si="11"/>
        <v>10001</v>
      </c>
      <c r="P247" s="32">
        <f t="shared" si="12"/>
        <v>1</v>
      </c>
      <c r="Q247" s="32">
        <f t="shared" si="13"/>
        <v>0</v>
      </c>
      <c r="R247" s="32">
        <f t="shared" si="14"/>
        <v>1</v>
      </c>
    </row>
    <row r="248" spans="4:18" ht="18" hidden="1" customHeight="1" x14ac:dyDescent="0.15">
      <c r="D248" s="7"/>
      <c r="E248" s="7"/>
      <c r="F248" s="7"/>
      <c r="G248" s="7"/>
      <c r="H248" s="7"/>
      <c r="I248" s="7"/>
      <c r="J248" s="7"/>
      <c r="K248" s="68">
        <f t="shared" si="10"/>
        <v>20030401</v>
      </c>
      <c r="L248" s="68">
        <f t="shared" si="10"/>
        <v>20050331</v>
      </c>
      <c r="M248" s="69">
        <f t="shared" si="15"/>
        <v>11130</v>
      </c>
      <c r="O248" s="32">
        <f t="shared" si="11"/>
        <v>19930</v>
      </c>
      <c r="P248" s="32">
        <f t="shared" si="12"/>
        <v>1</v>
      </c>
      <c r="Q248" s="32">
        <f t="shared" si="13"/>
        <v>11</v>
      </c>
      <c r="R248" s="32">
        <f t="shared" si="14"/>
        <v>30</v>
      </c>
    </row>
    <row r="249" spans="4:18" ht="18" customHeight="1" x14ac:dyDescent="0.15">
      <c r="D249" s="7"/>
      <c r="E249" s="7"/>
      <c r="F249" s="7"/>
      <c r="G249" s="7"/>
      <c r="H249" s="7"/>
      <c r="I249" s="7"/>
      <c r="J249" s="7"/>
      <c r="K249" s="68">
        <f t="shared" si="10"/>
        <v>20040920</v>
      </c>
      <c r="L249" s="68">
        <f t="shared" si="10"/>
        <v>20050315</v>
      </c>
      <c r="M249" s="69">
        <f t="shared" si="15"/>
        <v>525</v>
      </c>
      <c r="O249" s="32">
        <f t="shared" si="11"/>
        <v>9395</v>
      </c>
      <c r="P249" s="32">
        <f t="shared" si="12"/>
        <v>0</v>
      </c>
      <c r="Q249" s="32">
        <f t="shared" si="13"/>
        <v>5</v>
      </c>
      <c r="R249" s="32">
        <f t="shared" si="14"/>
        <v>25</v>
      </c>
    </row>
    <row r="250" spans="4:18" ht="18" customHeight="1" x14ac:dyDescent="0.15">
      <c r="D250" s="7"/>
      <c r="E250" s="7"/>
      <c r="F250" s="7"/>
      <c r="G250" s="7"/>
      <c r="H250" s="7"/>
      <c r="I250" s="7"/>
      <c r="J250" s="7"/>
      <c r="K250" s="68">
        <f t="shared" si="10"/>
        <v>20040915</v>
      </c>
      <c r="L250" s="68">
        <f t="shared" si="10"/>
        <v>20040925</v>
      </c>
      <c r="M250" s="69">
        <f t="shared" si="15"/>
        <v>10</v>
      </c>
      <c r="O250" s="32">
        <f t="shared" si="11"/>
        <v>10</v>
      </c>
      <c r="P250" s="32">
        <f t="shared" si="12"/>
        <v>0</v>
      </c>
      <c r="Q250" s="32">
        <f t="shared" si="13"/>
        <v>0</v>
      </c>
      <c r="R250" s="32">
        <f t="shared" si="14"/>
        <v>10</v>
      </c>
    </row>
    <row r="251" spans="4:18" ht="18" customHeight="1" x14ac:dyDescent="0.15">
      <c r="D251" s="7"/>
      <c r="E251" s="7"/>
      <c r="F251" s="7"/>
      <c r="G251" s="7"/>
      <c r="H251" s="7"/>
      <c r="I251" s="7"/>
      <c r="J251" s="7"/>
      <c r="K251" s="7"/>
      <c r="L251" s="7"/>
      <c r="M251" s="7"/>
      <c r="N251" s="7"/>
    </row>
    <row r="252" spans="4:18" ht="18" customHeight="1" x14ac:dyDescent="0.15">
      <c r="D252" s="7"/>
      <c r="E252" s="16" t="s">
        <v>5</v>
      </c>
      <c r="F252" s="96" t="s">
        <v>142</v>
      </c>
      <c r="G252" s="96"/>
      <c r="H252" s="96"/>
      <c r="I252" s="96"/>
      <c r="J252" s="96"/>
      <c r="K252" s="96"/>
      <c r="L252" s="96"/>
      <c r="M252" s="96"/>
      <c r="N252" s="7"/>
    </row>
    <row r="253" spans="4:18" ht="18" customHeight="1" x14ac:dyDescent="0.15">
      <c r="D253" s="7"/>
      <c r="E253" s="7"/>
      <c r="F253" s="96"/>
      <c r="G253" s="96"/>
      <c r="H253" s="96"/>
      <c r="I253" s="96"/>
      <c r="J253" s="96"/>
      <c r="K253" s="96"/>
      <c r="L253" s="96"/>
      <c r="M253" s="96"/>
      <c r="N253" s="7"/>
    </row>
    <row r="254" spans="4:18" ht="18" customHeight="1" x14ac:dyDescent="0.15">
      <c r="D254" s="7"/>
      <c r="E254" s="7"/>
      <c r="F254" s="7"/>
      <c r="G254" s="7"/>
      <c r="H254" s="7"/>
      <c r="I254" s="7"/>
      <c r="J254" s="7"/>
      <c r="K254" s="7"/>
      <c r="L254" s="7"/>
      <c r="M254" s="7"/>
      <c r="N254" s="7"/>
    </row>
    <row r="255" spans="4:18" ht="18" customHeight="1" x14ac:dyDescent="0.15">
      <c r="D255" s="7"/>
      <c r="E255" s="16" t="s">
        <v>5</v>
      </c>
      <c r="F255" s="96" t="s">
        <v>146</v>
      </c>
      <c r="G255" s="96"/>
      <c r="H255" s="96"/>
      <c r="I255" s="96"/>
      <c r="J255" s="96"/>
      <c r="K255" s="96"/>
      <c r="L255" s="96"/>
      <c r="M255" s="96"/>
      <c r="N255" s="7"/>
    </row>
    <row r="256" spans="4:18" ht="18" customHeight="1" x14ac:dyDescent="0.15">
      <c r="D256" s="7"/>
      <c r="E256" s="7"/>
      <c r="F256" s="96"/>
      <c r="G256" s="96"/>
      <c r="H256" s="96"/>
      <c r="I256" s="96"/>
      <c r="J256" s="96"/>
      <c r="K256" s="96"/>
      <c r="L256" s="96"/>
      <c r="M256" s="96"/>
      <c r="N256" s="7"/>
    </row>
    <row r="257" spans="4:15" ht="18" customHeight="1" x14ac:dyDescent="0.15">
      <c r="D257" s="7"/>
      <c r="E257" s="7"/>
      <c r="F257" s="7"/>
      <c r="G257" s="7"/>
      <c r="H257" s="7"/>
      <c r="I257" s="7"/>
      <c r="J257" s="7"/>
      <c r="K257" s="7"/>
      <c r="L257" s="7"/>
      <c r="M257" s="7"/>
      <c r="N257" s="7"/>
    </row>
    <row r="258" spans="4:15" ht="18" customHeight="1" x14ac:dyDescent="0.15">
      <c r="D258" s="7"/>
      <c r="E258" s="16" t="s">
        <v>5</v>
      </c>
      <c r="F258" s="96" t="s">
        <v>147</v>
      </c>
      <c r="G258" s="96"/>
      <c r="H258" s="96"/>
      <c r="I258" s="96"/>
      <c r="J258" s="96"/>
      <c r="K258" s="96"/>
      <c r="L258" s="96"/>
      <c r="M258" s="96"/>
      <c r="N258" s="7"/>
    </row>
    <row r="259" spans="4:15" ht="18" customHeight="1" x14ac:dyDescent="0.15">
      <c r="D259" s="7"/>
      <c r="E259" s="7"/>
      <c r="F259" s="96"/>
      <c r="G259" s="96"/>
      <c r="H259" s="96"/>
      <c r="I259" s="96"/>
      <c r="J259" s="96"/>
      <c r="K259" s="96"/>
      <c r="L259" s="96"/>
      <c r="M259" s="96"/>
      <c r="N259" s="7"/>
    </row>
    <row r="260" spans="4:15" ht="18" customHeight="1" x14ac:dyDescent="0.15">
      <c r="D260" s="7"/>
      <c r="E260" s="7"/>
      <c r="F260" s="7"/>
      <c r="G260" s="7"/>
      <c r="H260" s="7"/>
      <c r="I260" s="7"/>
      <c r="J260" s="7"/>
      <c r="K260" s="7"/>
      <c r="L260" s="7"/>
      <c r="M260" s="7"/>
      <c r="N260" s="7"/>
    </row>
    <row r="261" spans="4:15" ht="20" x14ac:dyDescent="0.15">
      <c r="D261" s="7"/>
      <c r="E261" s="27" t="s">
        <v>154</v>
      </c>
      <c r="F261" s="7"/>
      <c r="G261" s="7"/>
      <c r="H261" s="7"/>
      <c r="I261" s="7"/>
      <c r="J261" s="7"/>
      <c r="K261" s="7"/>
      <c r="L261" s="7"/>
      <c r="M261" s="7"/>
      <c r="N261" s="7"/>
    </row>
    <row r="262" spans="4:15" ht="18" customHeight="1" x14ac:dyDescent="0.15">
      <c r="D262" s="7"/>
      <c r="E262" s="7"/>
      <c r="F262" s="7"/>
      <c r="G262" s="7"/>
      <c r="H262" s="7"/>
      <c r="I262" s="7"/>
      <c r="J262" s="7"/>
      <c r="K262" s="7"/>
      <c r="L262" s="7"/>
      <c r="M262" s="7"/>
      <c r="N262" s="7"/>
    </row>
    <row r="263" spans="4:15" ht="18" customHeight="1" x14ac:dyDescent="0.15">
      <c r="D263" s="7"/>
      <c r="E263" s="106" t="s">
        <v>116</v>
      </c>
      <c r="F263" s="106"/>
      <c r="G263" s="106"/>
      <c r="H263" s="106"/>
      <c r="I263" s="106"/>
      <c r="J263" s="106"/>
      <c r="K263" s="106"/>
      <c r="L263" s="106"/>
      <c r="M263" s="106"/>
      <c r="N263" s="7"/>
    </row>
    <row r="264" spans="4:15" ht="18" customHeight="1" x14ac:dyDescent="0.15">
      <c r="D264" s="7"/>
      <c r="E264" s="106"/>
      <c r="F264" s="106"/>
      <c r="G264" s="106"/>
      <c r="H264" s="106"/>
      <c r="I264" s="106"/>
      <c r="J264" s="106"/>
      <c r="K264" s="106"/>
      <c r="L264" s="106"/>
      <c r="M264" s="106"/>
      <c r="N264" s="7"/>
    </row>
    <row r="265" spans="4:15" ht="18" customHeight="1" x14ac:dyDescent="0.15">
      <c r="D265" s="7"/>
      <c r="E265" s="106"/>
      <c r="F265" s="106"/>
      <c r="G265" s="106"/>
      <c r="H265" s="106"/>
      <c r="I265" s="106"/>
      <c r="J265" s="106"/>
      <c r="K265" s="106"/>
      <c r="L265" s="106"/>
      <c r="M265" s="106"/>
      <c r="N265" s="7"/>
    </row>
    <row r="266" spans="4:15" ht="18" customHeight="1" x14ac:dyDescent="0.15">
      <c r="D266" s="7"/>
      <c r="E266" s="33"/>
      <c r="N266" s="7"/>
    </row>
    <row r="267" spans="4:15" ht="18" customHeight="1" x14ac:dyDescent="0.15">
      <c r="D267" s="7"/>
      <c r="E267" s="10" t="s">
        <v>94</v>
      </c>
      <c r="F267" s="82" t="s">
        <v>107</v>
      </c>
      <c r="G267" s="83"/>
      <c r="H267" s="83"/>
      <c r="I267" s="84"/>
      <c r="K267" s="12" t="s">
        <v>3</v>
      </c>
      <c r="L267" s="11" t="s">
        <v>4</v>
      </c>
      <c r="M267" s="11" t="s">
        <v>52</v>
      </c>
      <c r="N267" s="11" t="s">
        <v>53</v>
      </c>
      <c r="O267" s="52" t="s">
        <v>54</v>
      </c>
    </row>
    <row r="268" spans="4:15" ht="18" customHeight="1" x14ac:dyDescent="0.15">
      <c r="D268" s="7"/>
      <c r="K268" s="15">
        <v>41729</v>
      </c>
      <c r="L268" s="15">
        <v>43891</v>
      </c>
      <c r="M268" s="32">
        <f>INT((L268-K268)/365.2422)</f>
        <v>5</v>
      </c>
      <c r="N268" s="32">
        <f>INT(MOD(L268-K268,365.2422)/30.43685)</f>
        <v>11</v>
      </c>
      <c r="O268" s="32">
        <f>INT(MOD(L268-K268,30.43685))</f>
        <v>0</v>
      </c>
    </row>
    <row r="269" spans="4:15" ht="18" customHeight="1" x14ac:dyDescent="0.15">
      <c r="D269" s="7"/>
      <c r="E269" s="10" t="s">
        <v>95</v>
      </c>
      <c r="F269" s="82" t="s">
        <v>106</v>
      </c>
      <c r="G269" s="83"/>
      <c r="H269" s="83"/>
      <c r="I269" s="84"/>
      <c r="J269" s="7"/>
      <c r="K269" s="15">
        <v>42429</v>
      </c>
      <c r="L269" s="15">
        <v>43159</v>
      </c>
      <c r="M269" s="32">
        <f>INT((L269-K269)/365.2422)</f>
        <v>1</v>
      </c>
      <c r="N269" s="32">
        <f>INT(MOD(L269-K269,365.2422)/30.43685)</f>
        <v>11</v>
      </c>
      <c r="O269" s="32">
        <f>INT(MOD(L269-K269,30.43685))</f>
        <v>29</v>
      </c>
    </row>
    <row r="270" spans="4:15" ht="18" customHeight="1" x14ac:dyDescent="0.15">
      <c r="D270" s="7"/>
      <c r="E270" s="7"/>
      <c r="F270" s="7"/>
      <c r="G270" s="7"/>
      <c r="H270" s="7"/>
      <c r="I270" s="7"/>
      <c r="J270" s="7"/>
      <c r="K270" s="15">
        <v>41333</v>
      </c>
      <c r="L270" s="15">
        <v>42428</v>
      </c>
      <c r="M270" s="32">
        <f>INT((L270-K270)/365.2422)</f>
        <v>2</v>
      </c>
      <c r="N270" s="32">
        <f>INT(MOD(L270-K270,365.2422)/30.43685)</f>
        <v>11</v>
      </c>
      <c r="O270" s="32">
        <f>INT(MOD(L270-K270,30.43685))</f>
        <v>29</v>
      </c>
    </row>
    <row r="271" spans="4:15" ht="18" customHeight="1" x14ac:dyDescent="0.15">
      <c r="D271" s="7"/>
      <c r="E271" s="10" t="s">
        <v>96</v>
      </c>
      <c r="F271" s="82" t="s">
        <v>108</v>
      </c>
      <c r="G271" s="83"/>
      <c r="H271" s="83"/>
      <c r="I271" s="84"/>
      <c r="J271" s="7"/>
      <c r="K271" s="7"/>
      <c r="L271" s="7"/>
      <c r="M271" s="7"/>
      <c r="N271" s="7"/>
    </row>
    <row r="272" spans="4:15" ht="18" customHeight="1" x14ac:dyDescent="0.15">
      <c r="D272" s="7"/>
      <c r="J272" s="7"/>
      <c r="K272" s="7"/>
      <c r="L272" s="7"/>
      <c r="M272" s="7"/>
      <c r="N272" s="7"/>
    </row>
    <row r="273" spans="4:15" ht="18" customHeight="1" x14ac:dyDescent="0.15">
      <c r="D273" s="7"/>
      <c r="F273" s="55" t="s">
        <v>109</v>
      </c>
      <c r="J273" s="7"/>
      <c r="K273" s="11" t="s">
        <v>4</v>
      </c>
      <c r="L273" s="11" t="s">
        <v>52</v>
      </c>
      <c r="M273" s="11" t="s">
        <v>53</v>
      </c>
      <c r="N273" s="52" t="s">
        <v>54</v>
      </c>
      <c r="O273" s="12" t="s">
        <v>3</v>
      </c>
    </row>
    <row r="274" spans="4:15" ht="18" customHeight="1" x14ac:dyDescent="0.15">
      <c r="D274" s="7"/>
      <c r="E274" s="10" t="s">
        <v>113</v>
      </c>
      <c r="F274" s="97" t="s">
        <v>112</v>
      </c>
      <c r="G274" s="80"/>
      <c r="H274" s="80"/>
      <c r="I274" s="98"/>
      <c r="J274" s="7"/>
      <c r="K274" s="15">
        <v>43891</v>
      </c>
      <c r="L274" s="43">
        <v>5</v>
      </c>
      <c r="M274" s="43">
        <v>11</v>
      </c>
      <c r="N274" s="43">
        <v>0</v>
      </c>
      <c r="O274" s="44">
        <f>ROUNDDOWN(K274-L274*365.2422-M274*30.43685-N274,0)</f>
        <v>41729</v>
      </c>
    </row>
    <row r="275" spans="4:15" ht="18" customHeight="1" x14ac:dyDescent="0.15">
      <c r="D275" s="7"/>
      <c r="F275" s="101"/>
      <c r="G275" s="102"/>
      <c r="H275" s="102"/>
      <c r="I275" s="103"/>
      <c r="J275" s="7"/>
      <c r="K275" s="15">
        <v>43159</v>
      </c>
      <c r="L275" s="43">
        <v>1</v>
      </c>
      <c r="M275" s="43">
        <v>11</v>
      </c>
      <c r="N275" s="43">
        <v>29</v>
      </c>
      <c r="O275" s="44">
        <f t="shared" ref="O275:O276" si="16">ROUNDDOWN(K275-L275*365.2422-M275*30.43685-N275,0)</f>
        <v>42429</v>
      </c>
    </row>
    <row r="276" spans="4:15" ht="18" customHeight="1" x14ac:dyDescent="0.15">
      <c r="D276" s="7"/>
      <c r="J276" s="7"/>
      <c r="K276" s="15">
        <v>42428</v>
      </c>
      <c r="L276" s="43">
        <v>2</v>
      </c>
      <c r="M276" s="43">
        <v>11</v>
      </c>
      <c r="N276" s="43">
        <v>29</v>
      </c>
      <c r="O276" s="44">
        <f t="shared" si="16"/>
        <v>41333</v>
      </c>
    </row>
    <row r="277" spans="4:15" ht="18" customHeight="1" x14ac:dyDescent="0.15">
      <c r="D277" s="7"/>
    </row>
    <row r="278" spans="4:15" ht="18" customHeight="1" x14ac:dyDescent="0.15">
      <c r="D278" s="7"/>
      <c r="F278" s="55" t="s">
        <v>110</v>
      </c>
      <c r="J278" s="7"/>
      <c r="K278" s="11" t="s">
        <v>3</v>
      </c>
      <c r="L278" s="11" t="s">
        <v>52</v>
      </c>
      <c r="M278" s="11" t="s">
        <v>53</v>
      </c>
      <c r="N278" s="52" t="s">
        <v>54</v>
      </c>
      <c r="O278" s="12" t="s">
        <v>3</v>
      </c>
    </row>
    <row r="279" spans="4:15" ht="18" customHeight="1" x14ac:dyDescent="0.15">
      <c r="D279" s="7"/>
      <c r="E279" s="10" t="s">
        <v>114</v>
      </c>
      <c r="F279" s="97" t="s">
        <v>111</v>
      </c>
      <c r="G279" s="80"/>
      <c r="H279" s="80"/>
      <c r="I279" s="98"/>
      <c r="J279" s="7"/>
      <c r="K279" s="15">
        <v>41729</v>
      </c>
      <c r="L279" s="43">
        <v>5</v>
      </c>
      <c r="M279" s="43">
        <v>11</v>
      </c>
      <c r="N279" s="43">
        <v>0</v>
      </c>
      <c r="O279" s="44">
        <f>ROUNDUP(K279 + L279*365.2422 + M279*30.43685 + N279,0)</f>
        <v>43891</v>
      </c>
    </row>
    <row r="280" spans="4:15" ht="18" customHeight="1" x14ac:dyDescent="0.15">
      <c r="D280" s="7"/>
      <c r="F280" s="101"/>
      <c r="G280" s="102"/>
      <c r="H280" s="102"/>
      <c r="I280" s="103"/>
      <c r="J280" s="7"/>
      <c r="K280" s="15">
        <v>42429</v>
      </c>
      <c r="L280" s="43">
        <v>1</v>
      </c>
      <c r="M280" s="43">
        <v>11</v>
      </c>
      <c r="N280" s="43">
        <v>29</v>
      </c>
      <c r="O280" s="44">
        <f t="shared" ref="O280" si="17">ROUNDUP(K280 + L280*365.2422 + M280*30.43685 + N280,0)</f>
        <v>43159</v>
      </c>
    </row>
    <row r="281" spans="4:15" ht="18" customHeight="1" x14ac:dyDescent="0.15">
      <c r="D281" s="7"/>
      <c r="E281" s="7"/>
      <c r="F281" s="7"/>
      <c r="G281" s="7"/>
      <c r="H281" s="7"/>
      <c r="I281" s="7"/>
      <c r="J281" s="7"/>
      <c r="K281" s="15">
        <v>41333</v>
      </c>
      <c r="L281" s="43">
        <v>2</v>
      </c>
      <c r="M281" s="43">
        <v>11</v>
      </c>
      <c r="N281" s="43">
        <v>29</v>
      </c>
      <c r="O281" s="44">
        <f>ROUNDUP(K281 + L281*365.2422 + M281*30.43685 + N281,0)</f>
        <v>42428</v>
      </c>
    </row>
    <row r="282" spans="4:15" ht="18" customHeight="1" x14ac:dyDescent="0.15">
      <c r="D282" s="7"/>
      <c r="E282" s="7"/>
      <c r="F282" s="7"/>
      <c r="G282" s="7"/>
      <c r="H282" s="7"/>
      <c r="I282" s="7"/>
      <c r="J282" s="7"/>
      <c r="K282" s="7"/>
      <c r="L282" s="7"/>
      <c r="M282" s="7"/>
      <c r="N282" s="7"/>
    </row>
    <row r="283" spans="4:15" ht="18" customHeight="1" x14ac:dyDescent="0.15">
      <c r="D283" s="7"/>
      <c r="E283" s="7"/>
      <c r="F283" s="7"/>
      <c r="G283" s="7"/>
      <c r="H283" s="7"/>
      <c r="I283" s="7"/>
      <c r="J283" s="7"/>
      <c r="K283" s="7"/>
      <c r="L283" s="7"/>
      <c r="M283" s="7"/>
      <c r="N283" s="7"/>
    </row>
    <row r="284" spans="4:15" ht="25" x14ac:dyDescent="0.15">
      <c r="D284" s="7"/>
      <c r="E284" s="9" t="s">
        <v>51</v>
      </c>
      <c r="F284" s="9"/>
      <c r="G284" s="9"/>
      <c r="H284" s="9"/>
      <c r="I284" s="9"/>
      <c r="J284" s="9"/>
      <c r="K284" s="9"/>
      <c r="L284" s="9"/>
      <c r="M284" s="9"/>
      <c r="N284" s="7"/>
    </row>
    <row r="285" spans="4:15" ht="18" customHeight="1" x14ac:dyDescent="0.15">
      <c r="D285" s="7"/>
      <c r="E285" s="7"/>
      <c r="F285" s="7"/>
      <c r="G285" s="7"/>
      <c r="H285" s="7"/>
      <c r="I285" s="7"/>
      <c r="J285" s="7"/>
      <c r="K285" s="7"/>
      <c r="L285" s="7"/>
      <c r="M285" s="7"/>
      <c r="N285" s="7"/>
    </row>
    <row r="286" spans="4:15" ht="18" customHeight="1" x14ac:dyDescent="0.15">
      <c r="D286" s="7"/>
      <c r="E286" s="106" t="s">
        <v>88</v>
      </c>
      <c r="F286" s="106"/>
      <c r="G286" s="106"/>
      <c r="H286" s="106"/>
      <c r="I286" s="106"/>
      <c r="J286" s="106"/>
      <c r="K286" s="106"/>
      <c r="L286" s="106"/>
      <c r="M286" s="106"/>
      <c r="N286" s="7"/>
    </row>
    <row r="287" spans="4:15" ht="18" customHeight="1" x14ac:dyDescent="0.15">
      <c r="D287" s="7"/>
      <c r="E287" s="106"/>
      <c r="F287" s="106"/>
      <c r="G287" s="106"/>
      <c r="H287" s="106"/>
      <c r="I287" s="106"/>
      <c r="J287" s="106"/>
      <c r="K287" s="106"/>
      <c r="L287" s="106"/>
      <c r="M287" s="106"/>
      <c r="N287" s="7"/>
    </row>
    <row r="288" spans="4:15" ht="18" customHeight="1" x14ac:dyDescent="0.15">
      <c r="D288" s="7"/>
      <c r="E288" s="33"/>
      <c r="N288" s="7"/>
    </row>
    <row r="289" spans="4:15" ht="18" customHeight="1" x14ac:dyDescent="0.15">
      <c r="D289" s="7"/>
      <c r="E289" s="34" t="s">
        <v>2</v>
      </c>
      <c r="F289" s="104" t="s">
        <v>56</v>
      </c>
      <c r="G289" s="104"/>
      <c r="H289" s="104"/>
      <c r="I289" s="104"/>
      <c r="K289" s="11" t="s">
        <v>4</v>
      </c>
      <c r="L289" s="11" t="s">
        <v>52</v>
      </c>
      <c r="M289" s="11" t="s">
        <v>53</v>
      </c>
      <c r="N289" s="39" t="s">
        <v>54</v>
      </c>
      <c r="O289" s="12" t="s">
        <v>3</v>
      </c>
    </row>
    <row r="290" spans="4:15" ht="18" customHeight="1" x14ac:dyDescent="0.15">
      <c r="D290" s="7"/>
      <c r="F290" s="105"/>
      <c r="G290" s="105"/>
      <c r="H290" s="105"/>
      <c r="I290" s="105"/>
      <c r="K290" s="15">
        <v>42741</v>
      </c>
      <c r="L290" s="43">
        <v>49</v>
      </c>
      <c r="M290" s="43">
        <v>5</v>
      </c>
      <c r="N290" s="43">
        <v>26</v>
      </c>
      <c r="O290" s="44">
        <f>DATE(YEAR(K290)-L290,MONTH(K290)-M290,DAY(K290)-N290)</f>
        <v>24664</v>
      </c>
    </row>
    <row r="291" spans="4:15" ht="18" customHeight="1" x14ac:dyDescent="0.15">
      <c r="D291" s="7"/>
      <c r="E291" s="7"/>
      <c r="F291" s="7"/>
      <c r="G291" s="7"/>
      <c r="H291" s="7"/>
      <c r="I291" s="7"/>
      <c r="J291" s="7"/>
      <c r="K291" s="7"/>
      <c r="L291" s="7"/>
      <c r="M291" s="7"/>
      <c r="N291" s="7"/>
    </row>
    <row r="292" spans="4:15" ht="18" customHeight="1" x14ac:dyDescent="0.15">
      <c r="D292" s="7"/>
      <c r="E292" s="7"/>
      <c r="F292" s="7"/>
      <c r="G292" s="7"/>
      <c r="H292" s="7"/>
      <c r="I292" s="7"/>
      <c r="J292" s="7"/>
      <c r="K292" s="7"/>
      <c r="L292" s="7"/>
      <c r="M292" s="7"/>
      <c r="N292" s="7"/>
    </row>
    <row r="293" spans="4:15" ht="25" x14ac:dyDescent="0.15">
      <c r="D293" s="7"/>
      <c r="E293" s="9" t="s">
        <v>55</v>
      </c>
      <c r="F293" s="9"/>
      <c r="G293" s="9"/>
      <c r="H293" s="9"/>
      <c r="I293" s="9"/>
      <c r="J293" s="9"/>
      <c r="K293" s="9"/>
      <c r="L293" s="9"/>
      <c r="M293" s="9"/>
      <c r="N293" s="7"/>
    </row>
    <row r="294" spans="4:15" ht="18" customHeight="1" x14ac:dyDescent="0.15">
      <c r="D294" s="7"/>
      <c r="E294" s="7"/>
      <c r="F294" s="7"/>
      <c r="G294" s="7"/>
      <c r="H294" s="7"/>
      <c r="I294" s="7"/>
      <c r="J294" s="7"/>
      <c r="K294" s="7"/>
      <c r="L294" s="7"/>
      <c r="M294" s="7"/>
      <c r="N294" s="7"/>
    </row>
    <row r="295" spans="4:15" ht="18" customHeight="1" x14ac:dyDescent="0.15">
      <c r="D295" s="7"/>
      <c r="E295" s="106" t="s">
        <v>87</v>
      </c>
      <c r="F295" s="106"/>
      <c r="G295" s="106"/>
      <c r="H295" s="106"/>
      <c r="I295" s="106"/>
      <c r="J295" s="106"/>
      <c r="K295" s="106"/>
      <c r="L295" s="106"/>
      <c r="M295" s="106"/>
      <c r="N295" s="7"/>
    </row>
    <row r="296" spans="4:15" ht="18" customHeight="1" x14ac:dyDescent="0.15">
      <c r="D296" s="7"/>
      <c r="E296" s="106"/>
      <c r="F296" s="106"/>
      <c r="G296" s="106"/>
      <c r="H296" s="106"/>
      <c r="I296" s="106"/>
      <c r="J296" s="106"/>
      <c r="K296" s="106"/>
      <c r="L296" s="106"/>
      <c r="M296" s="106"/>
      <c r="N296" s="7"/>
    </row>
    <row r="297" spans="4:15" ht="18" customHeight="1" x14ac:dyDescent="0.15">
      <c r="D297" s="7"/>
      <c r="E297" s="33"/>
      <c r="N297" s="7"/>
    </row>
    <row r="298" spans="4:15" ht="18" customHeight="1" x14ac:dyDescent="0.15">
      <c r="D298" s="7"/>
      <c r="E298" s="34" t="s">
        <v>2</v>
      </c>
      <c r="F298" s="104" t="s">
        <v>57</v>
      </c>
      <c r="G298" s="104"/>
      <c r="H298" s="104"/>
      <c r="I298" s="104"/>
      <c r="K298" s="11" t="s">
        <v>3</v>
      </c>
      <c r="L298" s="11" t="s">
        <v>52</v>
      </c>
      <c r="M298" s="11" t="s">
        <v>53</v>
      </c>
      <c r="N298" s="39" t="s">
        <v>54</v>
      </c>
      <c r="O298" s="12" t="s">
        <v>4</v>
      </c>
    </row>
    <row r="299" spans="4:15" ht="18" customHeight="1" x14ac:dyDescent="0.15">
      <c r="D299" s="7"/>
      <c r="F299" s="105"/>
      <c r="G299" s="105"/>
      <c r="H299" s="105"/>
      <c r="I299" s="105"/>
      <c r="K299" s="15">
        <v>24664</v>
      </c>
      <c r="L299" s="43">
        <v>49</v>
      </c>
      <c r="M299" s="43">
        <v>5</v>
      </c>
      <c r="N299" s="43">
        <v>26</v>
      </c>
      <c r="O299" s="44">
        <f>DATE(YEAR(K299)+L299,MONTH(K299)+M299,DAY(K299)+N299)</f>
        <v>42741</v>
      </c>
    </row>
    <row r="300" spans="4:15" ht="18" customHeight="1" x14ac:dyDescent="0.15">
      <c r="D300" s="7"/>
      <c r="E300" s="7"/>
      <c r="F300" s="7"/>
      <c r="G300" s="7"/>
      <c r="H300" s="7"/>
      <c r="I300" s="7"/>
      <c r="J300" s="7"/>
      <c r="K300" s="7"/>
      <c r="L300" s="7"/>
      <c r="M300" s="7"/>
      <c r="N300" s="7"/>
    </row>
    <row r="301" spans="4:15" ht="18" customHeight="1" x14ac:dyDescent="0.15">
      <c r="D301" s="7"/>
      <c r="E301" s="7"/>
      <c r="F301" s="7"/>
      <c r="G301" s="7"/>
      <c r="H301" s="7"/>
      <c r="I301" s="7"/>
      <c r="J301" s="7"/>
      <c r="K301" s="7"/>
      <c r="L301" s="7"/>
      <c r="M301" s="7"/>
      <c r="N301" s="7"/>
    </row>
    <row r="302" spans="4:15" ht="25" x14ac:dyDescent="0.15">
      <c r="D302" s="7"/>
      <c r="E302" s="9" t="s">
        <v>69</v>
      </c>
      <c r="F302" s="9"/>
      <c r="G302" s="9"/>
      <c r="H302" s="9"/>
      <c r="I302" s="9"/>
      <c r="J302" s="9"/>
      <c r="K302" s="9"/>
      <c r="L302" s="9"/>
      <c r="M302" s="9"/>
      <c r="N302" s="7"/>
    </row>
    <row r="303" spans="4:15" ht="18" customHeight="1" x14ac:dyDescent="0.15">
      <c r="D303" s="7"/>
      <c r="E303" s="7"/>
      <c r="F303" s="7"/>
      <c r="G303" s="7"/>
      <c r="H303" s="7"/>
      <c r="I303" s="7"/>
      <c r="J303" s="7"/>
      <c r="K303" s="7"/>
      <c r="L303" s="7"/>
      <c r="M303" s="7"/>
      <c r="N303" s="7"/>
    </row>
    <row r="304" spans="4:15" ht="18" customHeight="1" x14ac:dyDescent="0.15">
      <c r="D304" s="7"/>
      <c r="E304" s="27" t="s">
        <v>68</v>
      </c>
      <c r="F304" s="7"/>
      <c r="G304" s="7"/>
      <c r="H304" s="7"/>
      <c r="I304" s="7"/>
      <c r="J304" s="7"/>
      <c r="K304" s="7"/>
      <c r="L304" s="7"/>
      <c r="M304" s="7"/>
      <c r="N304" s="7"/>
    </row>
    <row r="305" spans="4:15" ht="18" customHeight="1" x14ac:dyDescent="0.15">
      <c r="D305" s="7"/>
      <c r="E305" s="7"/>
      <c r="F305" s="7"/>
      <c r="G305" s="7"/>
      <c r="H305" s="7"/>
      <c r="I305" s="7"/>
      <c r="J305" s="7"/>
      <c r="N305" s="7"/>
    </row>
    <row r="306" spans="4:15" ht="18" customHeight="1" x14ac:dyDescent="0.15">
      <c r="D306" s="7"/>
      <c r="E306" s="10" t="s">
        <v>2</v>
      </c>
      <c r="F306" s="82" t="s">
        <v>60</v>
      </c>
      <c r="G306" s="83"/>
      <c r="H306" s="83"/>
      <c r="I306" s="84"/>
      <c r="J306" s="7"/>
      <c r="K306" s="28" t="s">
        <v>23</v>
      </c>
      <c r="L306" s="29" t="s">
        <v>24</v>
      </c>
      <c r="M306" s="12" t="s">
        <v>53</v>
      </c>
      <c r="N306" s="7"/>
    </row>
    <row r="307" spans="4:15" ht="18" customHeight="1" x14ac:dyDescent="0.15">
      <c r="D307" s="7"/>
      <c r="E307" s="7"/>
      <c r="F307" s="7"/>
      <c r="G307" s="7"/>
      <c r="H307" s="7"/>
      <c r="I307" s="7"/>
      <c r="J307" s="7"/>
      <c r="K307" s="15">
        <v>42400</v>
      </c>
      <c r="L307" s="15">
        <v>42766</v>
      </c>
      <c r="M307" s="13">
        <f>DATEDIF(K307,L307,"m")</f>
        <v>12</v>
      </c>
      <c r="N307" s="7"/>
    </row>
    <row r="308" spans="4:15" ht="18" customHeight="1" x14ac:dyDescent="0.15">
      <c r="D308" s="7"/>
      <c r="E308" s="7"/>
      <c r="F308" s="7"/>
      <c r="G308" s="7"/>
      <c r="H308" s="7"/>
      <c r="I308" s="7"/>
      <c r="J308" s="7"/>
      <c r="K308" s="15">
        <v>42766</v>
      </c>
      <c r="L308" s="15">
        <v>42794</v>
      </c>
      <c r="M308" s="13">
        <f>DATEDIF(K308,L308,"m")</f>
        <v>0</v>
      </c>
      <c r="N308" s="7"/>
    </row>
    <row r="309" spans="4:15" ht="18" customHeight="1" x14ac:dyDescent="0.15">
      <c r="D309" s="7"/>
      <c r="E309" s="7"/>
      <c r="F309" s="7"/>
      <c r="G309" s="7"/>
      <c r="H309" s="7"/>
      <c r="I309" s="7"/>
      <c r="J309" s="7"/>
      <c r="K309" s="15">
        <v>42766</v>
      </c>
      <c r="L309" s="15">
        <v>42795</v>
      </c>
      <c r="M309" s="13">
        <f>DATEDIF(K309,L309,"m")</f>
        <v>1</v>
      </c>
      <c r="N309" s="7"/>
      <c r="O309" s="73"/>
    </row>
    <row r="310" spans="4:15" ht="18" customHeight="1" x14ac:dyDescent="0.15">
      <c r="D310" s="7"/>
      <c r="E310" s="7"/>
      <c r="F310" s="7"/>
      <c r="G310" s="7"/>
      <c r="H310" s="7"/>
      <c r="I310" s="7"/>
      <c r="J310" s="7"/>
      <c r="K310" s="15">
        <v>42429</v>
      </c>
      <c r="L310" s="15">
        <v>42794</v>
      </c>
      <c r="M310" s="13">
        <f>DATEDIF(K310,L310,"m")</f>
        <v>11</v>
      </c>
      <c r="N310" s="7"/>
    </row>
    <row r="311" spans="4:15" ht="18" customHeight="1" x14ac:dyDescent="0.15">
      <c r="D311" s="7"/>
      <c r="E311" s="7"/>
      <c r="F311" s="7"/>
      <c r="G311" s="7"/>
      <c r="H311" s="7"/>
      <c r="I311" s="7"/>
      <c r="J311" s="7"/>
      <c r="K311" s="15">
        <v>36526</v>
      </c>
      <c r="L311" s="15">
        <v>36556</v>
      </c>
      <c r="M311" s="13">
        <f>DATEDIF(K311,L311,"m")</f>
        <v>0</v>
      </c>
      <c r="N311" s="7"/>
    </row>
    <row r="312" spans="4:15" ht="18" customHeight="1" x14ac:dyDescent="0.15">
      <c r="D312" s="7"/>
      <c r="E312" s="7"/>
      <c r="F312" s="7"/>
      <c r="G312" s="7"/>
      <c r="H312" s="7"/>
      <c r="I312" s="7"/>
      <c r="J312" s="7"/>
      <c r="K312" s="7"/>
      <c r="L312" s="7"/>
      <c r="M312" s="7"/>
      <c r="N312" s="7"/>
    </row>
    <row r="313" spans="4:15" ht="18" customHeight="1" x14ac:dyDescent="0.15">
      <c r="D313" s="7"/>
      <c r="E313" s="74" t="s">
        <v>5</v>
      </c>
      <c r="F313" s="96" t="s">
        <v>171</v>
      </c>
      <c r="G313" s="96"/>
      <c r="H313" s="96"/>
      <c r="I313" s="96"/>
      <c r="J313" s="96"/>
      <c r="K313" s="96"/>
      <c r="L313" s="96"/>
      <c r="M313" s="96"/>
      <c r="N313" s="7"/>
    </row>
    <row r="314" spans="4:15" ht="18" customHeight="1" x14ac:dyDescent="0.15">
      <c r="D314" s="7"/>
      <c r="E314" s="7"/>
      <c r="F314" s="96"/>
      <c r="G314" s="96"/>
      <c r="H314" s="96"/>
      <c r="I314" s="96"/>
      <c r="J314" s="96"/>
      <c r="K314" s="96"/>
      <c r="L314" s="96"/>
      <c r="M314" s="96"/>
      <c r="N314" s="7"/>
    </row>
    <row r="315" spans="4:15" ht="18" customHeight="1" x14ac:dyDescent="0.15">
      <c r="D315" s="7"/>
      <c r="E315" s="7"/>
      <c r="F315" s="96"/>
      <c r="G315" s="96"/>
      <c r="H315" s="96"/>
      <c r="I315" s="96"/>
      <c r="J315" s="96"/>
      <c r="K315" s="96"/>
      <c r="L315" s="96"/>
      <c r="M315" s="96"/>
      <c r="N315" s="7"/>
    </row>
    <row r="316" spans="4:15" ht="18" customHeight="1" x14ac:dyDescent="0.15">
      <c r="D316" s="7"/>
      <c r="E316" s="7"/>
      <c r="F316" s="96"/>
      <c r="G316" s="96"/>
      <c r="H316" s="96"/>
      <c r="I316" s="96"/>
      <c r="J316" s="96"/>
      <c r="K316" s="96"/>
      <c r="L316" s="96"/>
      <c r="M316" s="96"/>
      <c r="N316" s="7"/>
    </row>
    <row r="317" spans="4:15" ht="18" customHeight="1" x14ac:dyDescent="0.15">
      <c r="D317" s="7"/>
      <c r="E317" s="7"/>
      <c r="F317" s="7"/>
      <c r="G317" s="7"/>
      <c r="H317" s="7"/>
      <c r="I317" s="7"/>
      <c r="J317" s="7"/>
      <c r="K317" s="7"/>
      <c r="L317" s="7"/>
      <c r="M317" s="7"/>
      <c r="N317" s="7"/>
    </row>
    <row r="318" spans="4:15" ht="18" customHeight="1" x14ac:dyDescent="0.15">
      <c r="D318" s="7"/>
      <c r="E318" s="27" t="s">
        <v>67</v>
      </c>
      <c r="F318" s="7"/>
      <c r="G318" s="7"/>
      <c r="H318" s="7"/>
      <c r="I318" s="7"/>
      <c r="J318" s="7"/>
      <c r="K318" s="7"/>
      <c r="L318" s="7"/>
      <c r="M318" s="7"/>
      <c r="N318" s="7"/>
    </row>
    <row r="319" spans="4:15" ht="18" customHeight="1" x14ac:dyDescent="0.15">
      <c r="D319" s="7"/>
      <c r="E319" s="7"/>
      <c r="F319" s="7"/>
      <c r="G319" s="7"/>
      <c r="H319" s="7"/>
      <c r="I319" s="7"/>
      <c r="J319" s="7"/>
      <c r="N319" s="7"/>
    </row>
    <row r="320" spans="4:15" ht="18" customHeight="1" x14ac:dyDescent="0.15">
      <c r="D320" s="7"/>
      <c r="E320" s="34" t="s">
        <v>2</v>
      </c>
      <c r="F320" s="80" t="s">
        <v>64</v>
      </c>
      <c r="G320" s="80"/>
      <c r="H320" s="80"/>
      <c r="I320" s="80"/>
      <c r="J320" s="7"/>
      <c r="K320" s="28" t="s">
        <v>65</v>
      </c>
      <c r="L320" s="29" t="s">
        <v>66</v>
      </c>
      <c r="M320" s="12" t="s">
        <v>53</v>
      </c>
      <c r="N320" s="7"/>
    </row>
    <row r="321" spans="4:14" ht="18" customHeight="1" x14ac:dyDescent="0.15">
      <c r="D321" s="7"/>
      <c r="F321" s="81"/>
      <c r="G321" s="81"/>
      <c r="H321" s="81"/>
      <c r="I321" s="81"/>
      <c r="J321" s="7"/>
      <c r="K321" s="15">
        <v>42400</v>
      </c>
      <c r="L321" s="15">
        <v>42766</v>
      </c>
      <c r="M321" s="13">
        <f>12*(YEAR(L321) - YEAR(K321)) + MONTH(L321)-MONTH(K321) - (DAY(L321) &lt; DAY(K321))</f>
        <v>12</v>
      </c>
      <c r="N321" s="7"/>
    </row>
    <row r="322" spans="4:14" ht="18" customHeight="1" x14ac:dyDescent="0.15">
      <c r="D322" s="7"/>
      <c r="E322" s="7"/>
      <c r="F322" s="7"/>
      <c r="G322" s="7"/>
      <c r="H322" s="7"/>
      <c r="I322" s="7"/>
      <c r="J322" s="7"/>
      <c r="K322" s="15">
        <v>42766</v>
      </c>
      <c r="L322" s="15">
        <v>42794</v>
      </c>
      <c r="M322" s="13">
        <f>12*(YEAR(L322) - YEAR(K322)) + MONTH(L322)-MONTH(K322) - (DAY(L322) &lt; DAY(K322))</f>
        <v>0</v>
      </c>
      <c r="N322" s="7"/>
    </row>
    <row r="323" spans="4:14" ht="18" customHeight="1" x14ac:dyDescent="0.15">
      <c r="D323" s="7"/>
      <c r="E323" s="7"/>
      <c r="F323" s="7"/>
      <c r="G323" s="7"/>
      <c r="H323" s="7"/>
      <c r="I323" s="7"/>
      <c r="J323" s="7"/>
      <c r="K323" s="15">
        <v>42766</v>
      </c>
      <c r="L323" s="15">
        <v>42795</v>
      </c>
      <c r="M323" s="13">
        <f>12*(YEAR(L323) - YEAR(K323)) + MONTH(L323)-MONTH(K323) - (DAY(L323) &lt; DAY(K323))</f>
        <v>1</v>
      </c>
      <c r="N323" s="7"/>
    </row>
    <row r="324" spans="4:14" ht="18" customHeight="1" x14ac:dyDescent="0.15">
      <c r="D324" s="7"/>
      <c r="E324" s="7"/>
      <c r="F324" s="7"/>
      <c r="G324" s="7"/>
      <c r="H324" s="7"/>
      <c r="I324" s="7"/>
      <c r="J324" s="7"/>
      <c r="K324" s="15">
        <v>42429</v>
      </c>
      <c r="L324" s="15">
        <v>42794</v>
      </c>
      <c r="M324" s="13">
        <f>12*(YEAR(L324) - YEAR(K324)) + MONTH(L324)-MONTH(K324) - (DAY(L324) &lt; DAY(K324))</f>
        <v>11</v>
      </c>
      <c r="N324" s="7"/>
    </row>
    <row r="325" spans="4:14" ht="18" customHeight="1" x14ac:dyDescent="0.15">
      <c r="D325" s="7"/>
      <c r="E325" s="7"/>
      <c r="F325" s="7"/>
      <c r="G325" s="7"/>
      <c r="H325" s="7"/>
      <c r="I325" s="7"/>
      <c r="J325" s="7"/>
      <c r="K325" s="7"/>
      <c r="L325" s="7"/>
      <c r="M325" s="7"/>
      <c r="N325" s="7"/>
    </row>
    <row r="326" spans="4:14" ht="18" customHeight="1" x14ac:dyDescent="0.15">
      <c r="D326" s="7"/>
      <c r="E326" s="7"/>
      <c r="F326" s="7"/>
      <c r="G326" s="7"/>
      <c r="H326" s="7"/>
      <c r="I326" s="7"/>
      <c r="J326" s="7"/>
      <c r="K326" s="7"/>
      <c r="L326" s="7"/>
      <c r="M326" s="7"/>
      <c r="N326" s="7"/>
    </row>
    <row r="327" spans="4:14" ht="18" customHeight="1" x14ac:dyDescent="0.15">
      <c r="D327" s="7"/>
      <c r="E327" s="27" t="s">
        <v>170</v>
      </c>
      <c r="F327" s="7"/>
      <c r="G327" s="7"/>
      <c r="H327" s="7"/>
      <c r="I327" s="7"/>
      <c r="J327" s="7"/>
      <c r="K327" s="7"/>
      <c r="L327" s="7"/>
      <c r="M327" s="7"/>
      <c r="N327" s="7"/>
    </row>
    <row r="328" spans="4:14" ht="18" customHeight="1" x14ac:dyDescent="0.15">
      <c r="D328" s="7"/>
      <c r="E328" s="7"/>
      <c r="F328" s="7"/>
      <c r="G328" s="7"/>
      <c r="H328" s="7"/>
      <c r="I328" s="7"/>
      <c r="J328" s="7"/>
      <c r="N328" s="7"/>
    </row>
    <row r="329" spans="4:14" ht="18" customHeight="1" x14ac:dyDescent="0.15">
      <c r="D329" s="7"/>
      <c r="E329" s="34" t="s">
        <v>2</v>
      </c>
      <c r="F329" s="87" t="s">
        <v>73</v>
      </c>
      <c r="G329" s="88"/>
      <c r="H329" s="88"/>
      <c r="I329" s="89"/>
      <c r="J329" s="7"/>
      <c r="K329" s="28" t="s">
        <v>65</v>
      </c>
      <c r="L329" s="29" t="s">
        <v>66</v>
      </c>
      <c r="M329" s="12" t="s">
        <v>53</v>
      </c>
      <c r="N329" s="7"/>
    </row>
    <row r="330" spans="4:14" ht="18" customHeight="1" x14ac:dyDescent="0.15">
      <c r="D330" s="7"/>
      <c r="F330" s="90"/>
      <c r="G330" s="91"/>
      <c r="H330" s="91"/>
      <c r="I330" s="92"/>
      <c r="J330" s="7"/>
      <c r="K330" s="15">
        <v>42400</v>
      </c>
      <c r="L330" s="15">
        <v>42766</v>
      </c>
      <c r="M330" s="13">
        <f>(YEAR(L330) - YEAR(K330))*12 + MONTH(L330)-MONTH(K330) + IF( AND(L330=EOMONTH(L330,0), K330=EOMONTH(K330,0)), 0, IF( DAY(L330) &gt;= DAY(K330),0,-1) )</f>
        <v>12</v>
      </c>
      <c r="N330" s="7"/>
    </row>
    <row r="331" spans="4:14" ht="18" customHeight="1" x14ac:dyDescent="0.15">
      <c r="D331" s="7"/>
      <c r="E331" s="7"/>
      <c r="F331" s="90"/>
      <c r="G331" s="91"/>
      <c r="H331" s="91"/>
      <c r="I331" s="92"/>
      <c r="J331" s="7"/>
      <c r="K331" s="15">
        <v>42766</v>
      </c>
      <c r="L331" s="15">
        <v>42794</v>
      </c>
      <c r="M331" s="13">
        <f>(YEAR(L331) - YEAR(K331))*12 + MONTH(L331)-MONTH(K331) + IF( AND(L331=EOMONTH(L331,0), K331=EOMONTH(K331,0)), 0, IF( DAY(L331) &gt;= DAY(K331),0,-1) )</f>
        <v>1</v>
      </c>
      <c r="N331" s="7"/>
    </row>
    <row r="332" spans="4:14" ht="18" customHeight="1" x14ac:dyDescent="0.15">
      <c r="D332" s="7"/>
      <c r="E332" s="7"/>
      <c r="F332" s="93"/>
      <c r="G332" s="94"/>
      <c r="H332" s="94"/>
      <c r="I332" s="95"/>
      <c r="J332" s="7"/>
      <c r="K332" s="15">
        <v>42429</v>
      </c>
      <c r="L332" s="15">
        <v>42794</v>
      </c>
      <c r="M332" s="13">
        <f>(YEAR(L332) - YEAR(K332))*12 + MONTH(L332)-MONTH(K332) + IF( AND(L332=EOMONTH(L332,0), K332=EOMONTH(K332,0)), 0, IF( DAY(L332) &gt;= DAY(K332),0,-1) )</f>
        <v>12</v>
      </c>
      <c r="N332" s="7"/>
    </row>
    <row r="333" spans="4:14" ht="18" customHeight="1" x14ac:dyDescent="0.15">
      <c r="D333" s="7"/>
      <c r="E333" s="7"/>
      <c r="F333" s="7"/>
      <c r="G333" s="7"/>
      <c r="H333" s="7"/>
      <c r="I333" s="7"/>
      <c r="J333" s="7"/>
      <c r="K333" s="15">
        <v>42765</v>
      </c>
      <c r="L333" s="15">
        <v>42794</v>
      </c>
      <c r="M333" s="13">
        <f>(YEAR(L333) - YEAR(K333))*12 + MONTH(L333)-MONTH(K333) + IF( AND(L333=EOMONTH(L333,0), K333=EOMONTH(K333,0)), 0, IF( DAY(L333) &gt;= DAY(K333),0,-1) )</f>
        <v>0</v>
      </c>
      <c r="N333" s="7"/>
    </row>
    <row r="334" spans="4:14" ht="18" customHeight="1" x14ac:dyDescent="0.15">
      <c r="D334" s="7"/>
      <c r="E334" s="7"/>
      <c r="F334" s="7"/>
      <c r="G334" s="7"/>
      <c r="H334" s="7"/>
      <c r="I334" s="7"/>
      <c r="J334" s="7"/>
      <c r="K334" s="7"/>
      <c r="L334" s="7"/>
      <c r="M334" s="7"/>
      <c r="N334" s="7"/>
    </row>
    <row r="335" spans="4:14" ht="18" customHeight="1" x14ac:dyDescent="0.15">
      <c r="D335" s="7"/>
      <c r="E335" s="16" t="s">
        <v>5</v>
      </c>
      <c r="F335" s="96" t="s">
        <v>72</v>
      </c>
      <c r="G335" s="96"/>
      <c r="H335" s="96"/>
      <c r="I335" s="96"/>
      <c r="J335" s="96"/>
      <c r="K335" s="96"/>
      <c r="L335" s="96"/>
      <c r="M335" s="96"/>
      <c r="N335" s="7"/>
    </row>
    <row r="336" spans="4:14" ht="18" customHeight="1" x14ac:dyDescent="0.15">
      <c r="D336" s="7"/>
      <c r="E336" s="7"/>
      <c r="F336" s="96"/>
      <c r="G336" s="96"/>
      <c r="H336" s="96"/>
      <c r="I336" s="96"/>
      <c r="J336" s="96"/>
      <c r="K336" s="96"/>
      <c r="L336" s="96"/>
      <c r="M336" s="96"/>
      <c r="N336" s="7"/>
    </row>
    <row r="337" spans="4:14" ht="18" customHeight="1" x14ac:dyDescent="0.15">
      <c r="D337" s="7"/>
      <c r="E337" s="7"/>
      <c r="F337" s="96"/>
      <c r="G337" s="96"/>
      <c r="H337" s="96"/>
      <c r="I337" s="96"/>
      <c r="J337" s="96"/>
      <c r="K337" s="96"/>
      <c r="L337" s="96"/>
      <c r="M337" s="96"/>
      <c r="N337" s="7"/>
    </row>
    <row r="338" spans="4:14" ht="18" customHeight="1" x14ac:dyDescent="0.15">
      <c r="D338" s="7"/>
      <c r="E338" s="7"/>
      <c r="F338" s="7"/>
      <c r="G338" s="7"/>
      <c r="H338" s="7"/>
      <c r="I338" s="7"/>
      <c r="J338" s="7"/>
      <c r="K338" s="7"/>
      <c r="L338" s="7"/>
      <c r="M338" s="7"/>
      <c r="N338" s="7"/>
    </row>
    <row r="339" spans="4:14" ht="25" x14ac:dyDescent="0.15">
      <c r="D339" s="7"/>
      <c r="E339" s="9" t="s">
        <v>70</v>
      </c>
      <c r="F339" s="9"/>
      <c r="G339" s="9"/>
      <c r="H339" s="9"/>
      <c r="I339" s="9"/>
      <c r="J339" s="9"/>
      <c r="K339" s="9"/>
      <c r="L339" s="9"/>
      <c r="M339" s="9"/>
      <c r="N339" s="7"/>
    </row>
    <row r="340" spans="4:14" ht="18" customHeight="1" x14ac:dyDescent="0.15">
      <c r="D340" s="7"/>
      <c r="E340" s="7"/>
      <c r="F340" s="7"/>
      <c r="G340" s="7"/>
      <c r="H340" s="7"/>
      <c r="I340" s="7"/>
      <c r="J340" s="7"/>
      <c r="K340" s="7"/>
      <c r="L340" s="7"/>
      <c r="M340" s="7"/>
      <c r="N340" s="7"/>
    </row>
    <row r="341" spans="4:14" ht="18" customHeight="1" x14ac:dyDescent="0.15">
      <c r="D341" s="7"/>
      <c r="J341" s="7"/>
      <c r="K341" s="28" t="s">
        <v>23</v>
      </c>
      <c r="L341" s="29" t="s">
        <v>24</v>
      </c>
      <c r="M341" s="12" t="s">
        <v>59</v>
      </c>
      <c r="N341" s="7"/>
    </row>
    <row r="342" spans="4:14" ht="18" customHeight="1" x14ac:dyDescent="0.15">
      <c r="D342" s="7"/>
      <c r="E342" s="10" t="s">
        <v>2</v>
      </c>
      <c r="F342" s="82" t="s">
        <v>61</v>
      </c>
      <c r="G342" s="83"/>
      <c r="H342" s="83"/>
      <c r="I342" s="84"/>
      <c r="J342" s="7"/>
      <c r="K342" s="15">
        <v>41333</v>
      </c>
      <c r="L342" s="15">
        <v>42428</v>
      </c>
      <c r="M342" s="13">
        <f>INT( (L342-K342)/7 )</f>
        <v>156</v>
      </c>
      <c r="N342" s="7"/>
    </row>
    <row r="343" spans="4:14" ht="18" customHeight="1" x14ac:dyDescent="0.15">
      <c r="D343" s="7"/>
      <c r="E343" s="7"/>
      <c r="F343" s="7"/>
      <c r="G343" s="7"/>
      <c r="H343" s="7"/>
      <c r="I343" s="7"/>
      <c r="J343" s="7"/>
      <c r="K343" s="15">
        <v>25021</v>
      </c>
      <c r="L343" s="15">
        <v>42187</v>
      </c>
      <c r="M343" s="13">
        <f>INT( (L343-K343)/7 )</f>
        <v>2452</v>
      </c>
      <c r="N343" s="7"/>
    </row>
    <row r="344" spans="4:14" ht="18" customHeight="1" x14ac:dyDescent="0.15">
      <c r="D344" s="7"/>
      <c r="E344" s="7"/>
      <c r="F344" s="7"/>
      <c r="G344" s="7"/>
      <c r="H344" s="7"/>
      <c r="I344" s="7"/>
      <c r="J344" s="7"/>
      <c r="K344" s="7"/>
      <c r="L344" s="7"/>
      <c r="M344" s="7"/>
      <c r="N344" s="7"/>
    </row>
    <row r="345" spans="4:14" ht="18" customHeight="1" x14ac:dyDescent="0.15">
      <c r="D345" s="7"/>
      <c r="E345" s="16" t="s">
        <v>5</v>
      </c>
      <c r="F345" s="96" t="s">
        <v>74</v>
      </c>
      <c r="G345" s="96"/>
      <c r="H345" s="96"/>
      <c r="I345" s="96"/>
      <c r="J345" s="96"/>
      <c r="K345" s="96"/>
      <c r="L345" s="96"/>
      <c r="M345" s="96"/>
      <c r="N345" s="7"/>
    </row>
    <row r="346" spans="4:14" ht="18" customHeight="1" x14ac:dyDescent="0.15">
      <c r="D346" s="7"/>
      <c r="E346" s="7"/>
      <c r="F346" s="7"/>
      <c r="G346" s="7"/>
      <c r="H346" s="7"/>
      <c r="I346" s="7"/>
      <c r="J346" s="7"/>
      <c r="K346" s="7"/>
      <c r="L346" s="7"/>
      <c r="M346" s="7"/>
      <c r="N346" s="7"/>
    </row>
    <row r="347" spans="4:14" ht="25" x14ac:dyDescent="0.15">
      <c r="D347" s="7"/>
      <c r="E347" s="9" t="s">
        <v>71</v>
      </c>
      <c r="F347" s="9"/>
      <c r="G347" s="9"/>
      <c r="H347" s="9"/>
      <c r="I347" s="9"/>
      <c r="J347" s="9"/>
      <c r="K347" s="9"/>
      <c r="L347" s="9"/>
      <c r="M347" s="9"/>
      <c r="N347" s="7"/>
    </row>
    <row r="348" spans="4:14" ht="18" customHeight="1" x14ac:dyDescent="0.15">
      <c r="D348" s="7"/>
      <c r="E348" s="7"/>
      <c r="F348" s="7"/>
      <c r="G348" s="7"/>
      <c r="H348" s="7"/>
      <c r="I348" s="7"/>
      <c r="J348" s="7"/>
      <c r="K348" s="7"/>
      <c r="L348" s="7"/>
      <c r="M348" s="7"/>
      <c r="N348" s="7"/>
    </row>
    <row r="349" spans="4:14" ht="18" customHeight="1" x14ac:dyDescent="0.15">
      <c r="D349" s="7"/>
      <c r="E349" s="7"/>
      <c r="F349" s="7"/>
      <c r="G349" s="7"/>
      <c r="H349" s="7"/>
      <c r="I349" s="7"/>
      <c r="J349" s="7"/>
      <c r="K349" s="28" t="s">
        <v>23</v>
      </c>
      <c r="L349" s="29" t="s">
        <v>24</v>
      </c>
      <c r="M349" s="12" t="s">
        <v>54</v>
      </c>
      <c r="N349" s="7"/>
    </row>
    <row r="350" spans="4:14" ht="18" customHeight="1" x14ac:dyDescent="0.15">
      <c r="D350" s="7"/>
      <c r="E350" s="10" t="s">
        <v>2</v>
      </c>
      <c r="F350" s="82" t="s">
        <v>58</v>
      </c>
      <c r="G350" s="83"/>
      <c r="H350" s="83"/>
      <c r="I350" s="84"/>
      <c r="J350" s="7"/>
      <c r="K350" s="15">
        <v>41333</v>
      </c>
      <c r="L350" s="15">
        <v>42428</v>
      </c>
      <c r="M350" s="13">
        <f>L350-K350</f>
        <v>1095</v>
      </c>
      <c r="N350" s="7"/>
    </row>
    <row r="351" spans="4:14" ht="18" customHeight="1" x14ac:dyDescent="0.15">
      <c r="D351" s="7"/>
      <c r="E351" s="7"/>
      <c r="F351" s="7"/>
      <c r="G351" s="7"/>
      <c r="H351" s="7"/>
      <c r="I351" s="7"/>
      <c r="J351" s="7"/>
      <c r="N351" s="7"/>
    </row>
    <row r="352" spans="4:14" ht="18" customHeight="1" x14ac:dyDescent="0.15">
      <c r="D352" s="7"/>
      <c r="E352" s="10" t="s">
        <v>2</v>
      </c>
      <c r="F352" s="82" t="s">
        <v>62</v>
      </c>
      <c r="G352" s="83"/>
      <c r="H352" s="83"/>
      <c r="I352" s="84"/>
      <c r="J352" s="7"/>
      <c r="K352" s="15">
        <v>41333</v>
      </c>
      <c r="L352" s="15">
        <v>42428</v>
      </c>
      <c r="M352" s="13">
        <f>DATEDIF(K352,L352,"d")</f>
        <v>1095</v>
      </c>
      <c r="N352" s="7"/>
    </row>
    <row r="353" spans="4:14" ht="18" customHeight="1" x14ac:dyDescent="0.15">
      <c r="D353" s="7"/>
      <c r="E353" s="7"/>
      <c r="F353" s="7"/>
      <c r="G353" s="7"/>
      <c r="H353" s="7"/>
      <c r="I353" s="7"/>
      <c r="J353" s="7"/>
      <c r="K353" s="7"/>
      <c r="L353" s="7"/>
      <c r="M353" s="7"/>
      <c r="N353" s="7"/>
    </row>
    <row r="354" spans="4:14" ht="18" customHeight="1" x14ac:dyDescent="0.15">
      <c r="D354" s="7"/>
      <c r="E354" s="49" t="s">
        <v>2</v>
      </c>
      <c r="F354" s="82" t="s">
        <v>63</v>
      </c>
      <c r="G354" s="83"/>
      <c r="H354" s="83"/>
      <c r="I354" s="84"/>
      <c r="J354" s="7"/>
      <c r="K354" s="15">
        <v>41333</v>
      </c>
      <c r="L354" s="15">
        <v>42428</v>
      </c>
      <c r="M354" s="13">
        <f>_xlfn.DAYS(L354,K354)</f>
        <v>1095</v>
      </c>
      <c r="N354" s="7"/>
    </row>
    <row r="355" spans="4:14" ht="18" customHeight="1" x14ac:dyDescent="0.15">
      <c r="D355" s="7"/>
      <c r="E355" s="7"/>
      <c r="F355" s="7"/>
      <c r="G355" s="7"/>
      <c r="H355" s="7"/>
      <c r="I355" s="7"/>
      <c r="J355" s="7"/>
      <c r="K355" s="7"/>
      <c r="L355" s="7"/>
      <c r="M355" s="7"/>
      <c r="N355" s="7"/>
    </row>
    <row r="356" spans="4:14" ht="18" customHeight="1" x14ac:dyDescent="0.15">
      <c r="D356" s="7"/>
      <c r="E356" s="16" t="s">
        <v>5</v>
      </c>
      <c r="F356" s="96" t="s">
        <v>75</v>
      </c>
      <c r="G356" s="96"/>
      <c r="H356" s="96"/>
      <c r="I356" s="96"/>
      <c r="J356" s="96"/>
      <c r="K356" s="96"/>
      <c r="L356" s="96"/>
      <c r="M356" s="96"/>
      <c r="N356" s="7"/>
    </row>
    <row r="357" spans="4:14" ht="18" customHeight="1" x14ac:dyDescent="0.15">
      <c r="D357" s="7"/>
      <c r="E357" s="7"/>
      <c r="F357" s="96"/>
      <c r="G357" s="96"/>
      <c r="H357" s="96"/>
      <c r="I357" s="96"/>
      <c r="J357" s="96"/>
      <c r="K357" s="96"/>
      <c r="L357" s="96"/>
      <c r="M357" s="96"/>
      <c r="N357" s="7"/>
    </row>
    <row r="358" spans="4:14" ht="18" customHeight="1" x14ac:dyDescent="0.15">
      <c r="D358" s="7"/>
      <c r="E358" s="7"/>
      <c r="F358" s="7"/>
      <c r="G358" s="7"/>
      <c r="H358" s="7"/>
      <c r="I358" s="7"/>
      <c r="J358" s="7"/>
      <c r="K358" s="7"/>
      <c r="L358" s="7"/>
      <c r="M358" s="7"/>
      <c r="N358" s="7"/>
    </row>
    <row r="359" spans="4:14" ht="25" x14ac:dyDescent="0.15">
      <c r="D359" s="7"/>
      <c r="E359" s="9" t="s">
        <v>80</v>
      </c>
      <c r="F359" s="9"/>
      <c r="G359" s="9"/>
      <c r="H359" s="9"/>
      <c r="I359" s="9"/>
      <c r="J359" s="9"/>
      <c r="K359" s="9"/>
      <c r="L359" s="9"/>
      <c r="M359" s="9"/>
      <c r="N359" s="7"/>
    </row>
    <row r="360" spans="4:14" ht="18" customHeight="1" x14ac:dyDescent="0.15">
      <c r="D360" s="7"/>
      <c r="E360" s="7"/>
      <c r="F360" s="7"/>
      <c r="G360" s="7"/>
      <c r="H360" s="7"/>
      <c r="I360" s="7"/>
      <c r="J360" s="7"/>
      <c r="K360" s="7"/>
      <c r="L360" s="7"/>
      <c r="M360" s="7"/>
      <c r="N360" s="7"/>
    </row>
    <row r="361" spans="4:14" ht="18" customHeight="1" x14ac:dyDescent="0.15">
      <c r="D361" s="7"/>
      <c r="E361" s="106" t="s">
        <v>82</v>
      </c>
      <c r="F361" s="106"/>
      <c r="G361" s="106"/>
      <c r="H361" s="106"/>
      <c r="I361" s="106"/>
      <c r="J361" s="106"/>
      <c r="K361" s="106"/>
      <c r="L361" s="106"/>
      <c r="M361" s="106"/>
      <c r="N361" s="7"/>
    </row>
    <row r="362" spans="4:14" ht="18" customHeight="1" x14ac:dyDescent="0.15">
      <c r="D362" s="7"/>
      <c r="E362" s="106"/>
      <c r="F362" s="106"/>
      <c r="G362" s="106"/>
      <c r="H362" s="106"/>
      <c r="I362" s="106"/>
      <c r="J362" s="106"/>
      <c r="K362" s="106"/>
      <c r="L362" s="106"/>
      <c r="M362" s="106"/>
      <c r="N362" s="7"/>
    </row>
    <row r="363" spans="4:14" ht="18" customHeight="1" x14ac:dyDescent="0.15">
      <c r="D363" s="7"/>
      <c r="E363" s="106"/>
      <c r="F363" s="106"/>
      <c r="G363" s="106"/>
      <c r="H363" s="106"/>
      <c r="I363" s="106"/>
      <c r="J363" s="106"/>
      <c r="K363" s="106"/>
      <c r="L363" s="106"/>
      <c r="M363" s="106"/>
      <c r="N363" s="7"/>
    </row>
    <row r="364" spans="4:14" ht="18" customHeight="1" x14ac:dyDescent="0.15">
      <c r="D364" s="7"/>
      <c r="E364" s="7"/>
      <c r="F364" s="7"/>
      <c r="G364" s="7"/>
      <c r="H364" s="7"/>
      <c r="I364" s="7"/>
      <c r="J364" s="7"/>
      <c r="K364" s="7"/>
      <c r="L364" s="7"/>
      <c r="M364" s="7"/>
      <c r="N364" s="7"/>
    </row>
    <row r="365" spans="4:14" ht="18" customHeight="1" x14ac:dyDescent="0.15">
      <c r="D365" s="7"/>
      <c r="E365" s="7"/>
      <c r="F365" s="7"/>
      <c r="G365" s="7"/>
      <c r="H365" s="7"/>
      <c r="I365" s="7"/>
      <c r="J365" s="7"/>
      <c r="K365" s="28" t="s">
        <v>76</v>
      </c>
      <c r="L365" s="29" t="s">
        <v>37</v>
      </c>
      <c r="M365" s="12" t="s">
        <v>54</v>
      </c>
      <c r="N365" s="7"/>
    </row>
    <row r="366" spans="4:14" ht="18" customHeight="1" x14ac:dyDescent="0.15">
      <c r="D366" s="7"/>
      <c r="E366" s="10" t="s">
        <v>2</v>
      </c>
      <c r="F366" s="82" t="s">
        <v>81</v>
      </c>
      <c r="G366" s="83"/>
      <c r="H366" s="83"/>
      <c r="I366" s="84"/>
      <c r="J366" s="7"/>
      <c r="K366" s="15">
        <v>42825</v>
      </c>
      <c r="L366" s="43">
        <v>-1</v>
      </c>
      <c r="M366" s="44">
        <f>K366+30*L366</f>
        <v>42795</v>
      </c>
      <c r="N366" s="7"/>
    </row>
    <row r="367" spans="4:14" ht="18" customHeight="1" x14ac:dyDescent="0.15">
      <c r="D367" s="7"/>
      <c r="E367" s="7"/>
      <c r="F367" s="7"/>
      <c r="G367" s="7"/>
      <c r="H367" s="7"/>
      <c r="I367" s="7"/>
      <c r="J367" s="7"/>
      <c r="K367" s="15">
        <v>42825</v>
      </c>
      <c r="L367" s="43">
        <v>1</v>
      </c>
      <c r="M367" s="44">
        <f>K367+30*L367</f>
        <v>42855</v>
      </c>
      <c r="N367" s="7"/>
    </row>
    <row r="368" spans="4:14" ht="18" customHeight="1" x14ac:dyDescent="0.15">
      <c r="D368" s="7"/>
      <c r="E368" s="7"/>
      <c r="F368" s="7"/>
      <c r="G368" s="7"/>
      <c r="H368" s="7"/>
      <c r="I368" s="7"/>
      <c r="J368" s="7"/>
      <c r="N368" s="7"/>
    </row>
    <row r="369" spans="4:14" ht="18" customHeight="1" x14ac:dyDescent="0.15">
      <c r="D369" s="7"/>
      <c r="E369" s="10" t="s">
        <v>2</v>
      </c>
      <c r="F369" s="82" t="s">
        <v>83</v>
      </c>
      <c r="G369" s="83"/>
      <c r="H369" s="83"/>
      <c r="I369" s="84"/>
      <c r="J369" s="7"/>
      <c r="K369" s="15">
        <v>42825</v>
      </c>
      <c r="L369" s="43">
        <v>-1</v>
      </c>
      <c r="M369" s="44">
        <f>EDATE(K369,L369)</f>
        <v>42794</v>
      </c>
      <c r="N369" s="7"/>
    </row>
    <row r="370" spans="4:14" ht="18" customHeight="1" x14ac:dyDescent="0.15">
      <c r="D370" s="7"/>
      <c r="E370" s="7"/>
      <c r="F370" s="7"/>
      <c r="G370" s="7"/>
      <c r="H370" s="7"/>
      <c r="I370" s="7"/>
      <c r="J370" s="7"/>
      <c r="K370" s="15">
        <v>42825</v>
      </c>
      <c r="L370" s="43">
        <v>1</v>
      </c>
      <c r="M370" s="44">
        <f>EDATE(K370,L370)</f>
        <v>42855</v>
      </c>
      <c r="N370" s="7"/>
    </row>
    <row r="371" spans="4:14" ht="18" customHeight="1" x14ac:dyDescent="0.15">
      <c r="D371" s="7"/>
      <c r="E371" s="7"/>
      <c r="F371" s="7"/>
      <c r="G371" s="7"/>
      <c r="H371" s="7"/>
      <c r="I371" s="7"/>
      <c r="J371" s="7"/>
      <c r="K371" s="7"/>
      <c r="L371" s="7"/>
      <c r="M371" s="7"/>
      <c r="N371" s="7"/>
    </row>
    <row r="372" spans="4:14" ht="18" customHeight="1" x14ac:dyDescent="0.15">
      <c r="D372" s="7"/>
      <c r="E372" s="10" t="s">
        <v>2</v>
      </c>
      <c r="F372" s="82" t="s">
        <v>84</v>
      </c>
      <c r="G372" s="83"/>
      <c r="H372" s="83"/>
      <c r="I372" s="84"/>
      <c r="J372" s="7"/>
      <c r="K372" s="15">
        <v>42825</v>
      </c>
      <c r="L372" s="43">
        <v>-1</v>
      </c>
      <c r="M372" s="44">
        <f>EOMONTH(K372,L372)</f>
        <v>42794</v>
      </c>
      <c r="N372" s="7"/>
    </row>
    <row r="373" spans="4:14" ht="18" customHeight="1" x14ac:dyDescent="0.15">
      <c r="D373" s="7"/>
      <c r="E373" s="7"/>
      <c r="F373" s="7"/>
      <c r="G373" s="7"/>
      <c r="H373" s="7"/>
      <c r="I373" s="7"/>
      <c r="J373" s="7"/>
      <c r="K373" s="15">
        <v>42825</v>
      </c>
      <c r="L373" s="43">
        <v>1</v>
      </c>
      <c r="M373" s="44">
        <f>EOMONTH(K373,L373)</f>
        <v>42855</v>
      </c>
      <c r="N373" s="7"/>
    </row>
    <row r="374" spans="4:14" ht="18" customHeight="1" x14ac:dyDescent="0.15">
      <c r="D374" s="7"/>
      <c r="E374" s="7"/>
      <c r="F374" s="7"/>
      <c r="G374" s="7"/>
      <c r="H374" s="7"/>
      <c r="I374" s="7"/>
      <c r="J374" s="7"/>
      <c r="K374" s="7"/>
      <c r="L374" s="7"/>
      <c r="M374" s="7"/>
      <c r="N374" s="7"/>
    </row>
    <row r="375" spans="4:14" ht="18" customHeight="1" x14ac:dyDescent="0.15">
      <c r="D375" s="7"/>
      <c r="E375" s="10" t="s">
        <v>2</v>
      </c>
      <c r="F375" s="80" t="s">
        <v>85</v>
      </c>
      <c r="G375" s="80"/>
      <c r="H375" s="80"/>
      <c r="I375" s="80"/>
      <c r="J375" s="7"/>
      <c r="K375" s="15">
        <v>42825</v>
      </c>
      <c r="L375" s="43">
        <v>-1</v>
      </c>
      <c r="M375" s="44">
        <f>DATE(YEAR(K375), MONTH(K375)+L375, DAY(K375))</f>
        <v>42797</v>
      </c>
      <c r="N375" s="7"/>
    </row>
    <row r="376" spans="4:14" ht="18" customHeight="1" x14ac:dyDescent="0.15">
      <c r="D376" s="7"/>
      <c r="E376" s="7"/>
      <c r="F376" s="81"/>
      <c r="G376" s="81"/>
      <c r="H376" s="81"/>
      <c r="I376" s="81"/>
      <c r="J376" s="7"/>
      <c r="K376" s="15">
        <v>42825</v>
      </c>
      <c r="L376" s="43">
        <v>1</v>
      </c>
      <c r="M376" s="44">
        <f>DATE(YEAR(K376), MONTH(K376)+L376, DAY(K376))</f>
        <v>42856</v>
      </c>
      <c r="N376" s="7"/>
    </row>
    <row r="377" spans="4:14" ht="18" customHeight="1" x14ac:dyDescent="0.15">
      <c r="D377" s="7"/>
      <c r="E377" s="7"/>
      <c r="F377" s="7"/>
      <c r="G377" s="7"/>
      <c r="H377" s="7"/>
      <c r="I377" s="7"/>
      <c r="J377" s="7"/>
      <c r="K377" s="7"/>
      <c r="L377" s="7"/>
      <c r="M377" s="7"/>
      <c r="N377" s="7"/>
    </row>
    <row r="378" spans="4:14" ht="18" customHeight="1" x14ac:dyDescent="0.15">
      <c r="D378" s="7"/>
      <c r="E378" s="17" t="s">
        <v>89</v>
      </c>
      <c r="F378" s="50" t="s">
        <v>93</v>
      </c>
    </row>
    <row r="379" spans="4:14" ht="18" customHeight="1" x14ac:dyDescent="0.15">
      <c r="D379" s="7"/>
      <c r="E379" s="7"/>
      <c r="F379" s="7"/>
      <c r="G379" s="7"/>
      <c r="H379" s="7"/>
      <c r="I379" s="7"/>
      <c r="J379" s="7"/>
      <c r="K379" s="7"/>
      <c r="L379" s="7"/>
      <c r="M379" s="7"/>
      <c r="N379" s="7"/>
    </row>
    <row r="380" spans="4:14" ht="18" customHeight="1" x14ac:dyDescent="0.15">
      <c r="D380" s="7"/>
      <c r="E380" s="7"/>
      <c r="F380" s="7"/>
      <c r="G380" s="7"/>
      <c r="H380" s="7"/>
      <c r="I380" s="7"/>
      <c r="J380" s="7"/>
      <c r="K380" s="7"/>
      <c r="L380" s="7"/>
      <c r="M380" s="7"/>
      <c r="N380" s="7"/>
    </row>
    <row r="381" spans="4:14" ht="18" customHeight="1" x14ac:dyDescent="0.15">
      <c r="D381" s="7"/>
      <c r="E381" s="7"/>
      <c r="F381" s="7"/>
      <c r="G381" s="7"/>
      <c r="H381" s="7"/>
      <c r="I381" s="7"/>
      <c r="J381" s="7"/>
      <c r="K381" s="7"/>
      <c r="L381" s="7"/>
      <c r="M381" s="7"/>
      <c r="N381" s="7"/>
    </row>
    <row r="382" spans="4:14" ht="21" customHeight="1" x14ac:dyDescent="0.15">
      <c r="D382" s="6"/>
      <c r="E382" s="6"/>
      <c r="F382" s="6" t="s">
        <v>6</v>
      </c>
      <c r="G382" s="6"/>
      <c r="H382" s="6"/>
      <c r="I382" s="6"/>
      <c r="J382" s="6"/>
      <c r="K382" s="6"/>
      <c r="L382" s="6"/>
      <c r="M382" s="6"/>
      <c r="N382" s="7"/>
    </row>
    <row r="383" spans="4:14" ht="18" customHeight="1" x14ac:dyDescent="0.15">
      <c r="D383" s="7"/>
      <c r="E383" s="7"/>
      <c r="F383" s="7"/>
      <c r="G383" s="7"/>
      <c r="H383" s="7"/>
      <c r="I383" s="7"/>
      <c r="J383" s="7"/>
      <c r="K383" s="7"/>
      <c r="L383" s="7"/>
      <c r="M383" s="7"/>
      <c r="N383" s="7"/>
    </row>
    <row r="384" spans="4:14" ht="18" customHeight="1" x14ac:dyDescent="0.15">
      <c r="D384" s="7"/>
      <c r="E384" s="17" t="s">
        <v>7</v>
      </c>
      <c r="F384" s="18" t="s">
        <v>92</v>
      </c>
    </row>
    <row r="385" spans="4:14" ht="18" customHeight="1" x14ac:dyDescent="0.15">
      <c r="D385" s="7"/>
      <c r="E385" s="7"/>
      <c r="F385" s="19"/>
      <c r="G385" s="7"/>
      <c r="H385" s="7"/>
      <c r="I385" s="7"/>
      <c r="J385" s="7"/>
      <c r="K385" s="7"/>
      <c r="L385" s="7"/>
      <c r="M385" s="7"/>
      <c r="N385" s="7"/>
    </row>
    <row r="386" spans="4:14" ht="18" customHeight="1" x14ac:dyDescent="0.15">
      <c r="D386" s="7"/>
      <c r="E386" s="17" t="s">
        <v>7</v>
      </c>
      <c r="F386" s="18" t="s">
        <v>91</v>
      </c>
    </row>
    <row r="387" spans="4:14" ht="18" customHeight="1" x14ac:dyDescent="0.15">
      <c r="D387" s="7"/>
      <c r="E387" s="7"/>
      <c r="F387" s="19"/>
      <c r="G387" s="7"/>
      <c r="H387" s="7"/>
      <c r="I387" s="7"/>
      <c r="J387" s="7"/>
      <c r="K387" s="7"/>
      <c r="L387" s="7"/>
      <c r="M387" s="7"/>
      <c r="N387" s="7"/>
    </row>
    <row r="388" spans="4:14" ht="18" customHeight="1" x14ac:dyDescent="0.15">
      <c r="D388" s="7"/>
      <c r="E388" s="17" t="s">
        <v>7</v>
      </c>
      <c r="F388" s="18" t="s">
        <v>86</v>
      </c>
    </row>
  </sheetData>
  <mergeCells count="66">
    <mergeCell ref="F255:M256"/>
    <mergeCell ref="F258:M259"/>
    <mergeCell ref="F269:I269"/>
    <mergeCell ref="E165:M168"/>
    <mergeCell ref="E221:M221"/>
    <mergeCell ref="F252:M253"/>
    <mergeCell ref="E238:M241"/>
    <mergeCell ref="F243:I245"/>
    <mergeCell ref="F223:I228"/>
    <mergeCell ref="F179:I180"/>
    <mergeCell ref="F193:I195"/>
    <mergeCell ref="F208:I210"/>
    <mergeCell ref="F187:M188"/>
    <mergeCell ref="F202:M203"/>
    <mergeCell ref="F217:M218"/>
    <mergeCell ref="F232:M233"/>
    <mergeCell ref="F279:I280"/>
    <mergeCell ref="F366:I366"/>
    <mergeCell ref="F369:I369"/>
    <mergeCell ref="E361:M363"/>
    <mergeCell ref="F356:M357"/>
    <mergeCell ref="F352:I352"/>
    <mergeCell ref="F354:I354"/>
    <mergeCell ref="E286:M287"/>
    <mergeCell ref="E295:M296"/>
    <mergeCell ref="F313:M316"/>
    <mergeCell ref="F372:I372"/>
    <mergeCell ref="F375:I376"/>
    <mergeCell ref="E4:M7"/>
    <mergeCell ref="F45:I45"/>
    <mergeCell ref="F61:I62"/>
    <mergeCell ref="F70:M72"/>
    <mergeCell ref="F76:I76"/>
    <mergeCell ref="F54:M55"/>
    <mergeCell ref="K148:L148"/>
    <mergeCell ref="K151:L151"/>
    <mergeCell ref="F149:I149"/>
    <mergeCell ref="F80:I80"/>
    <mergeCell ref="F84:M86"/>
    <mergeCell ref="F88:I88"/>
    <mergeCell ref="F103:I103"/>
    <mergeCell ref="F108:I108"/>
    <mergeCell ref="F122:I122"/>
    <mergeCell ref="F141:I142"/>
    <mergeCell ref="F135:I136"/>
    <mergeCell ref="F128:I129"/>
    <mergeCell ref="F19:I19"/>
    <mergeCell ref="F93:M95"/>
    <mergeCell ref="F111:I112"/>
    <mergeCell ref="F114:I115"/>
    <mergeCell ref="F151:I152"/>
    <mergeCell ref="F350:I350"/>
    <mergeCell ref="F306:I306"/>
    <mergeCell ref="K149:L149"/>
    <mergeCell ref="F320:I321"/>
    <mergeCell ref="F329:I332"/>
    <mergeCell ref="F335:M337"/>
    <mergeCell ref="F345:M345"/>
    <mergeCell ref="F342:I342"/>
    <mergeCell ref="F156:I159"/>
    <mergeCell ref="F289:I290"/>
    <mergeCell ref="F298:I299"/>
    <mergeCell ref="F267:I267"/>
    <mergeCell ref="E263:M265"/>
    <mergeCell ref="F271:I271"/>
    <mergeCell ref="F274:I275"/>
  </mergeCells>
  <hyperlinks>
    <hyperlink ref="E2" r:id="rId1" xr:uid="{00000000-0004-0000-0000-000000000000}"/>
    <hyperlink ref="F384" r:id="rId2" xr:uid="{00000000-0004-0000-0000-000001000000}"/>
    <hyperlink ref="F8" location="bm_AgeInYears" display="Calculate Age in Years" xr:uid="{00000000-0004-0000-0000-000002000000}"/>
    <hyperlink ref="F9" location="bm_AgeInYMD" display="Calculate Age in Years, Months and Days" xr:uid="{00000000-0004-0000-0000-000003000000}"/>
    <hyperlink ref="F10" location="bm_CalculateBirthdate" display="Calculate the Birth Date (subtract years, months and days from a date)" xr:uid="{00000000-0004-0000-0000-000004000000}"/>
    <hyperlink ref="F11" location="bm_CalculateDeathDate" display="Calculate the Death Date (add years, months and days to a date)" xr:uid="{00000000-0004-0000-0000-000005000000}"/>
    <hyperlink ref="F12" location="bm_CalculateMonths" display="Calculate the Death Date (add years, months and days to a date)" xr:uid="{00000000-0004-0000-0000-000006000000}"/>
    <hyperlink ref="F13" location="bm_CalculateWeeks" display="Calculate Number of Weeks Between Two Dates" xr:uid="{00000000-0004-0000-0000-000007000000}"/>
    <hyperlink ref="F14" location="bm_CalculateDays" display="Calculate Number of Days Between Two Dates" xr:uid="{00000000-0004-0000-0000-000008000000}"/>
    <hyperlink ref="F15" location="bm_SubtractAddAMonth" display="Subtract or Add a Month" xr:uid="{00000000-0004-0000-0000-000009000000}"/>
    <hyperlink ref="F388" r:id="rId3" xr:uid="{00000000-0004-0000-0000-00000A000000}"/>
    <hyperlink ref="F57" r:id="rId4" xr:uid="{00000000-0004-0000-0000-00000B000000}"/>
    <hyperlink ref="F386" r:id="rId5" xr:uid="{00000000-0004-0000-0000-00000C000000}"/>
    <hyperlink ref="F378" r:id="rId6" xr:uid="{00000000-0004-0000-0000-00000D000000}"/>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7"/>
  <sheetViews>
    <sheetView showGridLines="0" workbookViewId="0"/>
  </sheetViews>
  <sheetFormatPr baseColWidth="10" defaultColWidth="8.83203125" defaultRowHeight="14" x14ac:dyDescent="0.15"/>
  <cols>
    <col min="1" max="1" width="4.6640625" customWidth="1"/>
    <col min="2" max="2" width="66.33203125" customWidth="1"/>
  </cols>
  <sheetData>
    <row r="1" spans="1:3" ht="37" customHeight="1" x14ac:dyDescent="0.15">
      <c r="A1" s="1"/>
      <c r="B1" s="2" t="s">
        <v>179</v>
      </c>
      <c r="C1" s="2"/>
    </row>
    <row r="2" spans="1:3" x14ac:dyDescent="0.15">
      <c r="B2" s="3"/>
    </row>
    <row r="3" spans="1:3" x14ac:dyDescent="0.15">
      <c r="A3" s="20"/>
      <c r="B3" s="20"/>
    </row>
    <row r="4" spans="1:3" x14ac:dyDescent="0.15">
      <c r="A4" s="21"/>
      <c r="B4" s="22" t="s">
        <v>8</v>
      </c>
    </row>
    <row r="5" spans="1:3" x14ac:dyDescent="0.15">
      <c r="A5" s="21"/>
      <c r="B5" s="76" t="s">
        <v>180</v>
      </c>
    </row>
    <row r="6" spans="1:3" ht="16" x14ac:dyDescent="0.2">
      <c r="A6" s="21"/>
      <c r="B6" s="23"/>
    </row>
    <row r="7" spans="1:3" ht="16" x14ac:dyDescent="0.2">
      <c r="A7" s="21"/>
      <c r="B7" s="24" t="s">
        <v>0</v>
      </c>
    </row>
    <row r="8" spans="1:3" ht="16" x14ac:dyDescent="0.2">
      <c r="A8" s="21"/>
      <c r="B8" s="23"/>
    </row>
    <row r="9" spans="1:3" ht="34" x14ac:dyDescent="0.2">
      <c r="A9" s="21"/>
      <c r="B9" s="26" t="s">
        <v>9</v>
      </c>
    </row>
    <row r="10" spans="1:3" ht="16" x14ac:dyDescent="0.2">
      <c r="A10" s="21"/>
      <c r="B10" s="23"/>
    </row>
    <row r="11" spans="1:3" ht="34" x14ac:dyDescent="0.2">
      <c r="A11" s="21"/>
      <c r="B11" s="26" t="s">
        <v>11</v>
      </c>
    </row>
    <row r="12" spans="1:3" ht="16" x14ac:dyDescent="0.2">
      <c r="A12" s="21"/>
      <c r="B12" s="23"/>
    </row>
    <row r="13" spans="1:3" ht="34" x14ac:dyDescent="0.2">
      <c r="A13" s="21"/>
      <c r="B13" s="26" t="s">
        <v>12</v>
      </c>
    </row>
    <row r="14" spans="1:3" ht="16" x14ac:dyDescent="0.2">
      <c r="A14" s="21"/>
      <c r="B14" s="23"/>
    </row>
    <row r="15" spans="1:3" ht="16" x14ac:dyDescent="0.2">
      <c r="A15" s="21"/>
      <c r="B15" s="25" t="s">
        <v>10</v>
      </c>
    </row>
    <row r="16" spans="1:3" ht="16" x14ac:dyDescent="0.2">
      <c r="A16" s="21"/>
      <c r="B16" s="23"/>
    </row>
    <row r="17" spans="1:2" x14ac:dyDescent="0.15">
      <c r="A17" s="20"/>
      <c r="B17" s="20"/>
    </row>
  </sheetData>
  <hyperlinks>
    <hyperlink ref="B15" r:id="rId1" xr:uid="{00000000-0004-0000-0100-000000000000}"/>
    <hyperlink ref="B5" r:id="rId2" xr:uid="{00000000-0004-0000-0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Examples</vt:lpstr>
      <vt:lpstr>©</vt:lpstr>
      <vt:lpstr>bm_AgeInYears</vt:lpstr>
      <vt:lpstr>bm_AgeInYMD</vt:lpstr>
      <vt:lpstr>bm_CalculateBirthdate</vt:lpstr>
      <vt:lpstr>bm_CalculateDays</vt:lpstr>
      <vt:lpstr>bm_CalculateDeathDate</vt:lpstr>
      <vt:lpstr>bm_CalculateMonths</vt:lpstr>
      <vt:lpstr>bm_CalculateWeeks</vt:lpstr>
      <vt:lpstr>bm_SubtractAddAMonth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 Age in Excel</dc:title>
  <dc:creator/>
  <dc:description>(c) 2017 Vertex42 LLC. All Rights Reserved.</dc:description>
  <cp:lastModifiedBy/>
  <dcterms:created xsi:type="dcterms:W3CDTF">2015-06-05T18:17:20Z</dcterms:created>
  <dcterms:modified xsi:type="dcterms:W3CDTF">2021-02-07T19:34:29Z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vt:lpwstr>
  </property>
  <property fmtid="{D5CDD505-2E9C-101B-9397-08002B2CF9AE}" pid="4" name="Version">
    <vt:lpwstr>1.0.0</vt:lpwstr>
  </property>
</Properties>
</file>